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09" firstSheet="40" activeTab="51"/>
  </bookViews>
  <sheets>
    <sheet name="05.01.2015" sheetId="1" r:id="rId1"/>
    <sheet name="12.01.2015" sheetId="2" r:id="rId2"/>
    <sheet name="19.01.2015" sheetId="3" r:id="rId3"/>
    <sheet name="26.01.2015" sheetId="4" r:id="rId4"/>
    <sheet name="02.02.2015" sheetId="5" r:id="rId5"/>
    <sheet name="09.02.2015" sheetId="6" r:id="rId6"/>
    <sheet name="16.02.2015" sheetId="7" r:id="rId7"/>
    <sheet name="23.02.2015" sheetId="8" r:id="rId8"/>
    <sheet name="02.03.2015" sheetId="9" r:id="rId9"/>
    <sheet name="10.03.2015" sheetId="10" r:id="rId10"/>
    <sheet name="16.03.2015" sheetId="11" r:id="rId11"/>
    <sheet name="23.03.2015" sheetId="12" r:id="rId12"/>
    <sheet name="30.03.2015" sheetId="13" r:id="rId13"/>
    <sheet name="06.04.2015" sheetId="14" r:id="rId14"/>
    <sheet name="14.04.2015" sheetId="15" r:id="rId15"/>
    <sheet name="20.04.2015" sheetId="16" r:id="rId16"/>
    <sheet name="27.04.2015" sheetId="17" r:id="rId17"/>
    <sheet name="05.05.2015" sheetId="18" r:id="rId18"/>
    <sheet name="12.05.2015" sheetId="19" r:id="rId19"/>
    <sheet name="18.05.2015" sheetId="20" r:id="rId20"/>
    <sheet name="25.05.2015" sheetId="21" r:id="rId21"/>
    <sheet name="02.06.2015" sheetId="22" r:id="rId22"/>
    <sheet name="08.06.2015" sheetId="23" r:id="rId23"/>
    <sheet name="15.06.2015" sheetId="24" r:id="rId24"/>
    <sheet name="22.06.2015" sheetId="25" r:id="rId25"/>
    <sheet name="30.06.2015" sheetId="26" r:id="rId26"/>
    <sheet name="6.07.2015" sheetId="27" r:id="rId27"/>
    <sheet name="13.07.2015" sheetId="28" r:id="rId28"/>
    <sheet name="20.07.2015" sheetId="29" r:id="rId29"/>
    <sheet name="27.07.2015" sheetId="30" r:id="rId30"/>
    <sheet name="03.08.2015" sheetId="31" r:id="rId31"/>
    <sheet name="10.08.2015" sheetId="32" r:id="rId32"/>
    <sheet name="17.08.2015" sheetId="33" r:id="rId33"/>
    <sheet name="25.08.2015" sheetId="34" r:id="rId34"/>
    <sheet name="31.08.2015" sheetId="35" r:id="rId35"/>
    <sheet name="07.09.2015" sheetId="36" r:id="rId36"/>
    <sheet name="14.09.2015" sheetId="37" r:id="rId37"/>
    <sheet name="21.09.2015" sheetId="38" r:id="rId38"/>
    <sheet name="28.09.2015" sheetId="39" r:id="rId39"/>
    <sheet name="05.10.2015" sheetId="40" r:id="rId40"/>
    <sheet name="12.10.2015" sheetId="41" r:id="rId41"/>
    <sheet name="19.10.2015" sheetId="42" r:id="rId42"/>
    <sheet name="26.10.2015" sheetId="43" r:id="rId43"/>
    <sheet name="02.11.2015" sheetId="44" r:id="rId44"/>
    <sheet name="09.11.2015" sheetId="45" r:id="rId45"/>
    <sheet name="16.11.2015" sheetId="46" r:id="rId46"/>
    <sheet name="23.11.2015" sheetId="47" r:id="rId47"/>
    <sheet name="30.11.2015" sheetId="48" r:id="rId48"/>
    <sheet name="07.12.2015" sheetId="49" r:id="rId49"/>
    <sheet name="14.12.2015" sheetId="50" r:id="rId50"/>
    <sheet name="21.12.2015" sheetId="51" r:id="rId51"/>
    <sheet name="28.12.2015-31.12.2015" sheetId="52" r:id="rId52"/>
    <sheet name="Аркуш1" sheetId="53" r:id="rId53"/>
  </sheets>
  <definedNames>
    <definedName name="_xlnm._FilterDatabase" localSheetId="0">'05.01.2015'!$A$6:$A$7</definedName>
  </definedNames>
  <calcPr calcId="145621"/>
</workbook>
</file>

<file path=xl/calcChain.xml><?xml version="1.0" encoding="utf-8"?>
<calcChain xmlns="http://schemas.openxmlformats.org/spreadsheetml/2006/main">
  <c r="T35" i="52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12"/>
  <c r="T13"/>
  <c r="T14"/>
  <c r="T15"/>
  <c r="T16"/>
  <c r="T17"/>
  <c r="T18"/>
  <c r="T19"/>
  <c r="T20"/>
  <c r="T21"/>
  <c r="T22"/>
  <c r="T23"/>
  <c r="T24"/>
  <c r="T25"/>
  <c r="T26"/>
  <c r="T27"/>
  <c r="T28"/>
  <c r="N7" l="1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9"/>
  <c r="N70"/>
  <c r="N71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R93"/>
  <c r="P93"/>
  <c r="O93"/>
  <c r="M93"/>
  <c r="L93"/>
  <c r="K93"/>
  <c r="J93"/>
  <c r="I93"/>
  <c r="T92"/>
  <c r="U92" s="1"/>
  <c r="S92"/>
  <c r="Q92"/>
  <c r="G92"/>
  <c r="T91"/>
  <c r="U91" s="1"/>
  <c r="S91"/>
  <c r="Q91"/>
  <c r="G91"/>
  <c r="T90"/>
  <c r="U90" s="1"/>
  <c r="S90"/>
  <c r="Q90"/>
  <c r="G90"/>
  <c r="T89"/>
  <c r="U89" s="1"/>
  <c r="S89"/>
  <c r="Q89"/>
  <c r="G89"/>
  <c r="T88"/>
  <c r="U88" s="1"/>
  <c r="S88"/>
  <c r="Q88"/>
  <c r="G88"/>
  <c r="U87"/>
  <c r="T87"/>
  <c r="S87"/>
  <c r="Q87"/>
  <c r="G87"/>
  <c r="T86"/>
  <c r="U86" s="1"/>
  <c r="S86"/>
  <c r="Q86"/>
  <c r="G86"/>
  <c r="U85"/>
  <c r="S85"/>
  <c r="Q85"/>
  <c r="G85"/>
  <c r="U84"/>
  <c r="S84"/>
  <c r="Q84"/>
  <c r="G84"/>
  <c r="U83"/>
  <c r="S83"/>
  <c r="Q83"/>
  <c r="G83"/>
  <c r="U82"/>
  <c r="S82"/>
  <c r="Q82"/>
  <c r="G82"/>
  <c r="U81"/>
  <c r="S81"/>
  <c r="Q81"/>
  <c r="G81"/>
  <c r="U80"/>
  <c r="S80"/>
  <c r="Q80"/>
  <c r="G80"/>
  <c r="U79"/>
  <c r="S79"/>
  <c r="Q79"/>
  <c r="G79"/>
  <c r="U78"/>
  <c r="S78"/>
  <c r="Q78"/>
  <c r="G78"/>
  <c r="U77"/>
  <c r="S77"/>
  <c r="Q77"/>
  <c r="G77"/>
  <c r="U76"/>
  <c r="S76"/>
  <c r="Q76"/>
  <c r="G76"/>
  <c r="U75"/>
  <c r="S75"/>
  <c r="Q75"/>
  <c r="G75"/>
  <c r="U74"/>
  <c r="S74"/>
  <c r="Q74"/>
  <c r="G74"/>
  <c r="U73"/>
  <c r="S73"/>
  <c r="Q73"/>
  <c r="G73"/>
  <c r="U72"/>
  <c r="S72"/>
  <c r="Q72"/>
  <c r="H72"/>
  <c r="N72" s="1"/>
  <c r="G72"/>
  <c r="U71"/>
  <c r="S71"/>
  <c r="Q71"/>
  <c r="G71"/>
  <c r="U70"/>
  <c r="S70"/>
  <c r="Q70"/>
  <c r="G70"/>
  <c r="U69"/>
  <c r="S69"/>
  <c r="Q69"/>
  <c r="G69"/>
  <c r="U68"/>
  <c r="S68"/>
  <c r="Q68"/>
  <c r="H68"/>
  <c r="N68" s="1"/>
  <c r="G68"/>
  <c r="U67"/>
  <c r="S67"/>
  <c r="Q67"/>
  <c r="G67"/>
  <c r="U66"/>
  <c r="S66"/>
  <c r="Q66"/>
  <c r="G66"/>
  <c r="U65"/>
  <c r="S65"/>
  <c r="Q65"/>
  <c r="G65"/>
  <c r="U64"/>
  <c r="S64"/>
  <c r="Q64"/>
  <c r="G64"/>
  <c r="U63"/>
  <c r="S63"/>
  <c r="Q63"/>
  <c r="G63"/>
  <c r="U62"/>
  <c r="S62"/>
  <c r="Q62"/>
  <c r="G62"/>
  <c r="U61"/>
  <c r="S61"/>
  <c r="Q61"/>
  <c r="G61"/>
  <c r="U60"/>
  <c r="S60"/>
  <c r="Q60"/>
  <c r="G60"/>
  <c r="U59"/>
  <c r="S59"/>
  <c r="Q59"/>
  <c r="G59"/>
  <c r="U58"/>
  <c r="S58"/>
  <c r="Q58"/>
  <c r="G58"/>
  <c r="U57"/>
  <c r="S57"/>
  <c r="Q57"/>
  <c r="G57"/>
  <c r="U56"/>
  <c r="S56"/>
  <c r="Q56"/>
  <c r="G56"/>
  <c r="U55"/>
  <c r="S55"/>
  <c r="Q55"/>
  <c r="G55"/>
  <c r="U54"/>
  <c r="S54"/>
  <c r="Q54"/>
  <c r="G54"/>
  <c r="U53"/>
  <c r="S53"/>
  <c r="Q53"/>
  <c r="G53"/>
  <c r="U52"/>
  <c r="S52"/>
  <c r="Q52"/>
  <c r="G52"/>
  <c r="U51"/>
  <c r="S51"/>
  <c r="Q51"/>
  <c r="G51"/>
  <c r="U50"/>
  <c r="S50"/>
  <c r="Q50"/>
  <c r="G50"/>
  <c r="U49"/>
  <c r="S49"/>
  <c r="Q49"/>
  <c r="G49"/>
  <c r="U48"/>
  <c r="S48"/>
  <c r="Q48"/>
  <c r="G48"/>
  <c r="U47"/>
  <c r="S47"/>
  <c r="Q47"/>
  <c r="G47"/>
  <c r="U46"/>
  <c r="S46"/>
  <c r="Q46"/>
  <c r="G46"/>
  <c r="U45"/>
  <c r="S45"/>
  <c r="Q45"/>
  <c r="G45"/>
  <c r="U44"/>
  <c r="S44"/>
  <c r="Q44"/>
  <c r="G44"/>
  <c r="U43"/>
  <c r="S43"/>
  <c r="Q43"/>
  <c r="G43"/>
  <c r="U42"/>
  <c r="S42"/>
  <c r="Q42"/>
  <c r="G42"/>
  <c r="U41"/>
  <c r="S41"/>
  <c r="Q41"/>
  <c r="G41"/>
  <c r="U40"/>
  <c r="S40"/>
  <c r="Q40"/>
  <c r="G40"/>
  <c r="U39"/>
  <c r="S39"/>
  <c r="Q39"/>
  <c r="G39"/>
  <c r="U38"/>
  <c r="S38"/>
  <c r="Q38"/>
  <c r="G38"/>
  <c r="U37"/>
  <c r="S37"/>
  <c r="Q37"/>
  <c r="G37"/>
  <c r="U36"/>
  <c r="S36"/>
  <c r="Q36"/>
  <c r="G36"/>
  <c r="U35"/>
  <c r="S35"/>
  <c r="Q35"/>
  <c r="G35"/>
  <c r="T34"/>
  <c r="U34" s="1"/>
  <c r="S34"/>
  <c r="Q34"/>
  <c r="H34"/>
  <c r="N34" s="1"/>
  <c r="G34"/>
  <c r="T33"/>
  <c r="U33" s="1"/>
  <c r="S33"/>
  <c r="Q33"/>
  <c r="G33"/>
  <c r="T32"/>
  <c r="U32" s="1"/>
  <c r="S32"/>
  <c r="Q32"/>
  <c r="G32"/>
  <c r="T31"/>
  <c r="U31" s="1"/>
  <c r="S31"/>
  <c r="Q31"/>
  <c r="G31"/>
  <c r="T30"/>
  <c r="U30" s="1"/>
  <c r="S30"/>
  <c r="Q30"/>
  <c r="G30"/>
  <c r="T29"/>
  <c r="U29" s="1"/>
  <c r="S29"/>
  <c r="Q29"/>
  <c r="G29"/>
  <c r="U28"/>
  <c r="S28"/>
  <c r="Q28"/>
  <c r="G28"/>
  <c r="U27"/>
  <c r="S27"/>
  <c r="Q27"/>
  <c r="G27"/>
  <c r="U26"/>
  <c r="S26"/>
  <c r="Q26"/>
  <c r="G26"/>
  <c r="U25"/>
  <c r="S25"/>
  <c r="Q25"/>
  <c r="G25"/>
  <c r="U24"/>
  <c r="S24"/>
  <c r="Q24"/>
  <c r="G24"/>
  <c r="U23"/>
  <c r="S23"/>
  <c r="Q23"/>
  <c r="G23"/>
  <c r="U22"/>
  <c r="S22"/>
  <c r="Q22"/>
  <c r="G22"/>
  <c r="U21"/>
  <c r="S21"/>
  <c r="Q21"/>
  <c r="G21"/>
  <c r="U20"/>
  <c r="S20"/>
  <c r="Q20"/>
  <c r="G20"/>
  <c r="U19"/>
  <c r="S19"/>
  <c r="Q19"/>
  <c r="G19"/>
  <c r="U18"/>
  <c r="S18"/>
  <c r="Q18"/>
  <c r="G18"/>
  <c r="U17"/>
  <c r="S17"/>
  <c r="Q17"/>
  <c r="G17"/>
  <c r="U16"/>
  <c r="S16"/>
  <c r="Q16"/>
  <c r="G16"/>
  <c r="U15"/>
  <c r="S15"/>
  <c r="Q15"/>
  <c r="G15"/>
  <c r="U14"/>
  <c r="S14"/>
  <c r="Q14"/>
  <c r="G14"/>
  <c r="U13"/>
  <c r="S13"/>
  <c r="Q13"/>
  <c r="G13"/>
  <c r="U12"/>
  <c r="S12"/>
  <c r="Q12"/>
  <c r="G12"/>
  <c r="T11"/>
  <c r="U11" s="1"/>
  <c r="S11"/>
  <c r="Q11"/>
  <c r="G11"/>
  <c r="T10"/>
  <c r="U10" s="1"/>
  <c r="S10"/>
  <c r="Q10"/>
  <c r="G10"/>
  <c r="T9"/>
  <c r="U9" s="1"/>
  <c r="S9"/>
  <c r="Q9"/>
  <c r="G9"/>
  <c r="T8"/>
  <c r="U8" s="1"/>
  <c r="S8"/>
  <c r="Q8"/>
  <c r="G8"/>
  <c r="T7"/>
  <c r="U7" s="1"/>
  <c r="S7"/>
  <c r="Q7"/>
  <c r="G7"/>
  <c r="T6"/>
  <c r="S6"/>
  <c r="Q6"/>
  <c r="N6"/>
  <c r="G6"/>
  <c r="U4"/>
  <c r="S4"/>
  <c r="Q4"/>
  <c r="N3"/>
  <c r="R93" i="51"/>
  <c r="P93"/>
  <c r="O93"/>
  <c r="M93"/>
  <c r="L93"/>
  <c r="K93"/>
  <c r="J93"/>
  <c r="I93"/>
  <c r="T92"/>
  <c r="U92" s="1"/>
  <c r="S92"/>
  <c r="Q92"/>
  <c r="N92"/>
  <c r="G92"/>
  <c r="T91"/>
  <c r="U91" s="1"/>
  <c r="S91"/>
  <c r="Q91"/>
  <c r="N91"/>
  <c r="G91"/>
  <c r="T90"/>
  <c r="U90" s="1"/>
  <c r="S90"/>
  <c r="Q90"/>
  <c r="N90"/>
  <c r="G90"/>
  <c r="T89"/>
  <c r="U89" s="1"/>
  <c r="S89"/>
  <c r="Q89"/>
  <c r="N89"/>
  <c r="G89"/>
  <c r="T88"/>
  <c r="U88" s="1"/>
  <c r="S88"/>
  <c r="Q88"/>
  <c r="N88"/>
  <c r="G88"/>
  <c r="T87"/>
  <c r="U87" s="1"/>
  <c r="S87"/>
  <c r="Q87"/>
  <c r="G87"/>
  <c r="T86"/>
  <c r="U86" s="1"/>
  <c r="S86"/>
  <c r="Q86"/>
  <c r="N86"/>
  <c r="G86"/>
  <c r="T85"/>
  <c r="U85" s="1"/>
  <c r="S85"/>
  <c r="Q85"/>
  <c r="N85"/>
  <c r="G85"/>
  <c r="T84"/>
  <c r="U84" s="1"/>
  <c r="S84"/>
  <c r="Q84"/>
  <c r="N84"/>
  <c r="G84"/>
  <c r="U83"/>
  <c r="S83"/>
  <c r="Q83"/>
  <c r="N83"/>
  <c r="G83"/>
  <c r="T82"/>
  <c r="U82" s="1"/>
  <c r="S82"/>
  <c r="Q82"/>
  <c r="N82"/>
  <c r="G82"/>
  <c r="T81"/>
  <c r="U81" s="1"/>
  <c r="S81"/>
  <c r="Q81"/>
  <c r="N81"/>
  <c r="G81"/>
  <c r="T80"/>
  <c r="U80" s="1"/>
  <c r="S80"/>
  <c r="Q80"/>
  <c r="N80"/>
  <c r="G80"/>
  <c r="T79"/>
  <c r="U79" s="1"/>
  <c r="S79"/>
  <c r="Q79"/>
  <c r="N79"/>
  <c r="G79"/>
  <c r="T78"/>
  <c r="U78" s="1"/>
  <c r="S78"/>
  <c r="Q78"/>
  <c r="N78"/>
  <c r="G78"/>
  <c r="U77"/>
  <c r="T77"/>
  <c r="S77"/>
  <c r="Q77"/>
  <c r="N77"/>
  <c r="G77"/>
  <c r="T76"/>
  <c r="U76" s="1"/>
  <c r="S76"/>
  <c r="Q76"/>
  <c r="N76"/>
  <c r="G76"/>
  <c r="T75"/>
  <c r="U75" s="1"/>
  <c r="S75"/>
  <c r="Q75"/>
  <c r="G75"/>
  <c r="T74"/>
  <c r="U74" s="1"/>
  <c r="S74"/>
  <c r="Q74"/>
  <c r="N74"/>
  <c r="G74"/>
  <c r="T73"/>
  <c r="U73" s="1"/>
  <c r="S73"/>
  <c r="Q73"/>
  <c r="N73"/>
  <c r="G73"/>
  <c r="T72"/>
  <c r="U72" s="1"/>
  <c r="S72"/>
  <c r="Q72"/>
  <c r="H72"/>
  <c r="N72" s="1"/>
  <c r="G72"/>
  <c r="U71"/>
  <c r="T71"/>
  <c r="S71"/>
  <c r="Q71"/>
  <c r="N71"/>
  <c r="G71"/>
  <c r="U70"/>
  <c r="T70"/>
  <c r="S70"/>
  <c r="Q70"/>
  <c r="N70"/>
  <c r="G70"/>
  <c r="U69"/>
  <c r="T69"/>
  <c r="S69"/>
  <c r="Q69"/>
  <c r="N69"/>
  <c r="G69"/>
  <c r="U68"/>
  <c r="T68"/>
  <c r="S68"/>
  <c r="Q68"/>
  <c r="N68"/>
  <c r="H68"/>
  <c r="G68"/>
  <c r="T67"/>
  <c r="U67" s="1"/>
  <c r="S67"/>
  <c r="Q67"/>
  <c r="N67"/>
  <c r="G67"/>
  <c r="T66"/>
  <c r="U66" s="1"/>
  <c r="S66"/>
  <c r="Q66"/>
  <c r="N66"/>
  <c r="G66"/>
  <c r="U65"/>
  <c r="T65"/>
  <c r="S65"/>
  <c r="Q65"/>
  <c r="N65"/>
  <c r="G65"/>
  <c r="T64"/>
  <c r="U64" s="1"/>
  <c r="S64"/>
  <c r="Q64"/>
  <c r="N64"/>
  <c r="G64"/>
  <c r="T63"/>
  <c r="U63" s="1"/>
  <c r="S63"/>
  <c r="Q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U52"/>
  <c r="S52"/>
  <c r="Q52"/>
  <c r="N52"/>
  <c r="G52"/>
  <c r="T51"/>
  <c r="U51" s="1"/>
  <c r="S51"/>
  <c r="Q51"/>
  <c r="N51"/>
  <c r="G51"/>
  <c r="U50"/>
  <c r="S50"/>
  <c r="Q50"/>
  <c r="N50"/>
  <c r="G50"/>
  <c r="T49"/>
  <c r="U49" s="1"/>
  <c r="S49"/>
  <c r="Q49"/>
  <c r="N49"/>
  <c r="G49"/>
  <c r="U48"/>
  <c r="S48"/>
  <c r="Q48"/>
  <c r="N48"/>
  <c r="G48"/>
  <c r="U47"/>
  <c r="S47"/>
  <c r="Q47"/>
  <c r="N47"/>
  <c r="G47"/>
  <c r="U46"/>
  <c r="S46"/>
  <c r="Q46"/>
  <c r="N46"/>
  <c r="G46"/>
  <c r="T45"/>
  <c r="U45" s="1"/>
  <c r="S45"/>
  <c r="Q45"/>
  <c r="N45"/>
  <c r="G45"/>
  <c r="U44"/>
  <c r="S44"/>
  <c r="Q44"/>
  <c r="N44"/>
  <c r="G44"/>
  <c r="U43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U35"/>
  <c r="S35"/>
  <c r="Q35"/>
  <c r="N35"/>
  <c r="G35"/>
  <c r="T34"/>
  <c r="U34" s="1"/>
  <c r="S34"/>
  <c r="Q34"/>
  <c r="H34"/>
  <c r="N34" s="1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U26"/>
  <c r="S26"/>
  <c r="Q26"/>
  <c r="N26"/>
  <c r="G26"/>
  <c r="T25"/>
  <c r="U25" s="1"/>
  <c r="S25"/>
  <c r="Q25"/>
  <c r="N25"/>
  <c r="G25"/>
  <c r="T24"/>
  <c r="U24" s="1"/>
  <c r="S24"/>
  <c r="Q24"/>
  <c r="N24"/>
  <c r="G24"/>
  <c r="U23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U12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G93" i="52" l="1"/>
  <c r="T93"/>
  <c r="U93" s="1"/>
  <c r="H93" i="51"/>
  <c r="H93" i="52"/>
  <c r="N93" s="1"/>
  <c r="Q93"/>
  <c r="S93"/>
  <c r="U6"/>
  <c r="G93" i="51"/>
  <c r="T93"/>
  <c r="U93" s="1"/>
  <c r="Q93"/>
  <c r="N93"/>
  <c r="S93"/>
  <c r="U6"/>
  <c r="G35" i="50"/>
  <c r="G36"/>
  <c r="G12"/>
  <c r="G13"/>
  <c r="G14"/>
  <c r="G15"/>
  <c r="G16"/>
  <c r="G17"/>
  <c r="G18"/>
  <c r="G19"/>
  <c r="G20"/>
  <c r="G21"/>
  <c r="G22"/>
  <c r="G23"/>
  <c r="G24"/>
  <c r="G25"/>
  <c r="G26"/>
  <c r="G27"/>
  <c r="G43"/>
  <c r="G44"/>
  <c r="G45"/>
  <c r="G46"/>
  <c r="G47"/>
  <c r="G48"/>
  <c r="G83"/>
  <c r="G84"/>
  <c r="U12"/>
  <c r="U23"/>
  <c r="U26"/>
  <c r="U35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N35"/>
  <c r="N36"/>
  <c r="N37"/>
  <c r="N38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U83"/>
  <c r="Q83"/>
  <c r="Q84"/>
  <c r="Q85"/>
  <c r="Q86"/>
  <c r="Q87"/>
  <c r="Q88"/>
  <c r="Q89"/>
  <c r="S82"/>
  <c r="S83"/>
  <c r="S84"/>
  <c r="S85"/>
  <c r="S86"/>
  <c r="N83"/>
  <c r="N84"/>
  <c r="S43"/>
  <c r="S44"/>
  <c r="S45"/>
  <c r="S46"/>
  <c r="S47"/>
  <c r="S48"/>
  <c r="S49"/>
  <c r="S50"/>
  <c r="S51"/>
  <c r="S52"/>
  <c r="S53"/>
  <c r="S54"/>
  <c r="S55"/>
  <c r="S56"/>
  <c r="U43"/>
  <c r="U44"/>
  <c r="U46"/>
  <c r="U47"/>
  <c r="U48"/>
  <c r="U50"/>
  <c r="U52"/>
  <c r="Q56"/>
  <c r="Q57"/>
  <c r="Q58"/>
  <c r="Q59"/>
  <c r="Q60"/>
  <c r="Q61"/>
  <c r="Q62"/>
  <c r="Q63"/>
  <c r="Q64"/>
  <c r="Q65"/>
  <c r="Q66"/>
  <c r="Q67"/>
  <c r="Q68"/>
  <c r="Q69"/>
  <c r="Q43"/>
  <c r="Q44"/>
  <c r="Q45"/>
  <c r="Q46"/>
  <c r="Q47"/>
  <c r="Q48"/>
  <c r="Q49"/>
  <c r="Q50"/>
  <c r="Q51"/>
  <c r="Q52"/>
  <c r="Q53"/>
  <c r="Q54"/>
  <c r="Q55"/>
  <c r="N43"/>
  <c r="N44"/>
  <c r="N45"/>
  <c r="N46"/>
  <c r="N47"/>
  <c r="N48"/>
  <c r="N49"/>
  <c r="N50"/>
  <c r="N51"/>
  <c r="N52"/>
  <c r="N53"/>
  <c r="R93" l="1"/>
  <c r="P93"/>
  <c r="O93"/>
  <c r="M93"/>
  <c r="L93"/>
  <c r="K93"/>
  <c r="J93"/>
  <c r="I93"/>
  <c r="T92"/>
  <c r="U92" s="1"/>
  <c r="S92"/>
  <c r="Q92"/>
  <c r="N92"/>
  <c r="G92"/>
  <c r="T91"/>
  <c r="U91" s="1"/>
  <c r="S91"/>
  <c r="Q91"/>
  <c r="N91"/>
  <c r="G91"/>
  <c r="T90"/>
  <c r="U90" s="1"/>
  <c r="S90"/>
  <c r="Q90"/>
  <c r="N90"/>
  <c r="G90"/>
  <c r="T89"/>
  <c r="U89" s="1"/>
  <c r="S89"/>
  <c r="N89"/>
  <c r="G89"/>
  <c r="T88"/>
  <c r="U88" s="1"/>
  <c r="S88"/>
  <c r="N88"/>
  <c r="G88"/>
  <c r="T87"/>
  <c r="U87" s="1"/>
  <c r="S87"/>
  <c r="G87"/>
  <c r="T86"/>
  <c r="U86" s="1"/>
  <c r="N86"/>
  <c r="G86"/>
  <c r="T85"/>
  <c r="U85" s="1"/>
  <c r="N85"/>
  <c r="G85"/>
  <c r="T84"/>
  <c r="U84" s="1"/>
  <c r="T82"/>
  <c r="U82" s="1"/>
  <c r="Q82"/>
  <c r="N82"/>
  <c r="G82"/>
  <c r="T81"/>
  <c r="U81" s="1"/>
  <c r="S81"/>
  <c r="Q81"/>
  <c r="N81"/>
  <c r="G81"/>
  <c r="T80"/>
  <c r="U80" s="1"/>
  <c r="S80"/>
  <c r="Q80"/>
  <c r="N80"/>
  <c r="G80"/>
  <c r="T79"/>
  <c r="U79" s="1"/>
  <c r="S79"/>
  <c r="Q79"/>
  <c r="N79"/>
  <c r="G79"/>
  <c r="T78"/>
  <c r="U78" s="1"/>
  <c r="S78"/>
  <c r="Q78"/>
  <c r="N78"/>
  <c r="G78"/>
  <c r="T77"/>
  <c r="U77" s="1"/>
  <c r="S77"/>
  <c r="Q77"/>
  <c r="N77"/>
  <c r="G77"/>
  <c r="T76"/>
  <c r="U76" s="1"/>
  <c r="S76"/>
  <c r="Q76"/>
  <c r="N76"/>
  <c r="G76"/>
  <c r="T75"/>
  <c r="U75" s="1"/>
  <c r="S75"/>
  <c r="Q75"/>
  <c r="G75"/>
  <c r="T74"/>
  <c r="U74" s="1"/>
  <c r="S74"/>
  <c r="Q74"/>
  <c r="N74"/>
  <c r="G74"/>
  <c r="T73"/>
  <c r="U73" s="1"/>
  <c r="S73"/>
  <c r="Q73"/>
  <c r="N73"/>
  <c r="G73"/>
  <c r="T72"/>
  <c r="U72" s="1"/>
  <c r="S72"/>
  <c r="Q72"/>
  <c r="H72"/>
  <c r="N72" s="1"/>
  <c r="G72"/>
  <c r="T71"/>
  <c r="U71" s="1"/>
  <c r="S71"/>
  <c r="Q71"/>
  <c r="N71"/>
  <c r="G71"/>
  <c r="T70"/>
  <c r="U70" s="1"/>
  <c r="S70"/>
  <c r="Q70"/>
  <c r="N70"/>
  <c r="G70"/>
  <c r="U69"/>
  <c r="T69"/>
  <c r="S69"/>
  <c r="N69"/>
  <c r="G69"/>
  <c r="U68"/>
  <c r="T68"/>
  <c r="S68"/>
  <c r="H68"/>
  <c r="N68" s="1"/>
  <c r="G68"/>
  <c r="T67"/>
  <c r="U67" s="1"/>
  <c r="S67"/>
  <c r="N67"/>
  <c r="G67"/>
  <c r="T66"/>
  <c r="U66" s="1"/>
  <c r="S66"/>
  <c r="N66"/>
  <c r="G66"/>
  <c r="U65"/>
  <c r="T65"/>
  <c r="S65"/>
  <c r="N65"/>
  <c r="G65"/>
  <c r="T64"/>
  <c r="U64" s="1"/>
  <c r="S64"/>
  <c r="N64"/>
  <c r="G64"/>
  <c r="T63"/>
  <c r="U63" s="1"/>
  <c r="S63"/>
  <c r="G63"/>
  <c r="T62"/>
  <c r="U62" s="1"/>
  <c r="S62"/>
  <c r="N62"/>
  <c r="G62"/>
  <c r="T61"/>
  <c r="U61" s="1"/>
  <c r="S61"/>
  <c r="N61"/>
  <c r="G61"/>
  <c r="T60"/>
  <c r="U60" s="1"/>
  <c r="S60"/>
  <c r="N60"/>
  <c r="G60"/>
  <c r="T59"/>
  <c r="U59" s="1"/>
  <c r="S59"/>
  <c r="N59"/>
  <c r="G59"/>
  <c r="T58"/>
  <c r="U58" s="1"/>
  <c r="S58"/>
  <c r="N58"/>
  <c r="G58"/>
  <c r="T57"/>
  <c r="U57" s="1"/>
  <c r="S57"/>
  <c r="N57"/>
  <c r="G57"/>
  <c r="T56"/>
  <c r="U56" s="1"/>
  <c r="N56"/>
  <c r="G56"/>
  <c r="T55"/>
  <c r="U55" s="1"/>
  <c r="N55"/>
  <c r="G55"/>
  <c r="T54"/>
  <c r="U54" s="1"/>
  <c r="N54"/>
  <c r="G54"/>
  <c r="T53"/>
  <c r="U53" s="1"/>
  <c r="G53"/>
  <c r="G52"/>
  <c r="T51"/>
  <c r="U51" s="1"/>
  <c r="G51"/>
  <c r="G50"/>
  <c r="T49"/>
  <c r="U49" s="1"/>
  <c r="G49"/>
  <c r="T45"/>
  <c r="U45" s="1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G38"/>
  <c r="T37"/>
  <c r="U37" s="1"/>
  <c r="G37"/>
  <c r="T36"/>
  <c r="U36" s="1"/>
  <c r="T34"/>
  <c r="U34" s="1"/>
  <c r="H34"/>
  <c r="H93" s="1"/>
  <c r="G34"/>
  <c r="T33"/>
  <c r="U33" s="1"/>
  <c r="N33"/>
  <c r="G33"/>
  <c r="T32"/>
  <c r="U32" s="1"/>
  <c r="N32"/>
  <c r="G32"/>
  <c r="T31"/>
  <c r="U31" s="1"/>
  <c r="N31"/>
  <c r="G31"/>
  <c r="T30"/>
  <c r="U30" s="1"/>
  <c r="G30"/>
  <c r="T29"/>
  <c r="U29" s="1"/>
  <c r="G29"/>
  <c r="T28"/>
  <c r="U28" s="1"/>
  <c r="G28"/>
  <c r="T27"/>
  <c r="U27" s="1"/>
  <c r="T25"/>
  <c r="U25" s="1"/>
  <c r="T24"/>
  <c r="U24" s="1"/>
  <c r="T22"/>
  <c r="U22" s="1"/>
  <c r="T21"/>
  <c r="U21" s="1"/>
  <c r="T20"/>
  <c r="U20" s="1"/>
  <c r="T19"/>
  <c r="U19" s="1"/>
  <c r="T18"/>
  <c r="U18" s="1"/>
  <c r="T17"/>
  <c r="U17" s="1"/>
  <c r="T16"/>
  <c r="U16" s="1"/>
  <c r="T15"/>
  <c r="U15" s="1"/>
  <c r="T14"/>
  <c r="U14" s="1"/>
  <c r="T13"/>
  <c r="U13" s="1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G93" l="1"/>
  <c r="Q93"/>
  <c r="T93"/>
  <c r="U93" s="1"/>
  <c r="U6"/>
  <c r="N93"/>
  <c r="N34"/>
  <c r="S93"/>
  <c r="R92" i="49"/>
  <c r="P92"/>
  <c r="O92"/>
  <c r="M92"/>
  <c r="L92"/>
  <c r="K92"/>
  <c r="J92"/>
  <c r="I92"/>
  <c r="T91"/>
  <c r="U91" s="1"/>
  <c r="S91"/>
  <c r="Q91"/>
  <c r="N91"/>
  <c r="G91"/>
  <c r="T90"/>
  <c r="U90" s="1"/>
  <c r="S90"/>
  <c r="Q90"/>
  <c r="N90"/>
  <c r="G90"/>
  <c r="T89"/>
  <c r="U89" s="1"/>
  <c r="S89"/>
  <c r="Q89"/>
  <c r="N89"/>
  <c r="G89"/>
  <c r="T88"/>
  <c r="U88" s="1"/>
  <c r="S88"/>
  <c r="Q88"/>
  <c r="N88"/>
  <c r="G88"/>
  <c r="T87"/>
  <c r="U87" s="1"/>
  <c r="S87"/>
  <c r="Q87"/>
  <c r="N87"/>
  <c r="G87"/>
  <c r="T86"/>
  <c r="U86" s="1"/>
  <c r="S86"/>
  <c r="Q86"/>
  <c r="G86"/>
  <c r="T85"/>
  <c r="U85" s="1"/>
  <c r="S85"/>
  <c r="Q85"/>
  <c r="N85"/>
  <c r="G85"/>
  <c r="T84"/>
  <c r="U84" s="1"/>
  <c r="S84"/>
  <c r="Q84"/>
  <c r="N84"/>
  <c r="G84"/>
  <c r="T83"/>
  <c r="U83" s="1"/>
  <c r="S83"/>
  <c r="Q83"/>
  <c r="N83"/>
  <c r="G83"/>
  <c r="T81"/>
  <c r="U81" s="1"/>
  <c r="S81"/>
  <c r="Q81"/>
  <c r="N81"/>
  <c r="G81"/>
  <c r="T80"/>
  <c r="U80" s="1"/>
  <c r="S80"/>
  <c r="Q80"/>
  <c r="N80"/>
  <c r="G80"/>
  <c r="T79"/>
  <c r="U79" s="1"/>
  <c r="S79"/>
  <c r="Q79"/>
  <c r="N79"/>
  <c r="G79"/>
  <c r="T78"/>
  <c r="U78" s="1"/>
  <c r="S78"/>
  <c r="Q78"/>
  <c r="N78"/>
  <c r="G78"/>
  <c r="T77"/>
  <c r="U77" s="1"/>
  <c r="S77"/>
  <c r="Q77"/>
  <c r="N77"/>
  <c r="G77"/>
  <c r="T76"/>
  <c r="U76" s="1"/>
  <c r="S76"/>
  <c r="Q76"/>
  <c r="N76"/>
  <c r="G76"/>
  <c r="T75"/>
  <c r="U75" s="1"/>
  <c r="S75"/>
  <c r="Q75"/>
  <c r="N75"/>
  <c r="G75"/>
  <c r="T74"/>
  <c r="U74" s="1"/>
  <c r="S74"/>
  <c r="Q74"/>
  <c r="G74"/>
  <c r="T73"/>
  <c r="U73" s="1"/>
  <c r="S73"/>
  <c r="Q73"/>
  <c r="N73"/>
  <c r="G73"/>
  <c r="T72"/>
  <c r="U72" s="1"/>
  <c r="S72"/>
  <c r="Q72"/>
  <c r="N72"/>
  <c r="G72"/>
  <c r="T71"/>
  <c r="U71" s="1"/>
  <c r="S71"/>
  <c r="Q71"/>
  <c r="H71"/>
  <c r="N71" s="1"/>
  <c r="G71"/>
  <c r="T70"/>
  <c r="U70" s="1"/>
  <c r="S70"/>
  <c r="Q70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H67"/>
  <c r="N67" s="1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G62"/>
  <c r="T61"/>
  <c r="U61" s="1"/>
  <c r="S61"/>
  <c r="Q61"/>
  <c r="N61"/>
  <c r="G61"/>
  <c r="T60"/>
  <c r="U60" s="1"/>
  <c r="S60"/>
  <c r="Q60"/>
  <c r="N60"/>
  <c r="G60"/>
  <c r="T59"/>
  <c r="U59" s="1"/>
  <c r="S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Q53"/>
  <c r="N53"/>
  <c r="G53"/>
  <c r="T52"/>
  <c r="U52" s="1"/>
  <c r="S52"/>
  <c r="Q52"/>
  <c r="N52"/>
  <c r="G52"/>
  <c r="G51"/>
  <c r="T50"/>
  <c r="U50" s="1"/>
  <c r="S50"/>
  <c r="Q50"/>
  <c r="N50"/>
  <c r="G50"/>
  <c r="G49"/>
  <c r="T48"/>
  <c r="U48" s="1"/>
  <c r="S48"/>
  <c r="Q48"/>
  <c r="N48"/>
  <c r="G48"/>
  <c r="G47"/>
  <c r="T44"/>
  <c r="U44" s="1"/>
  <c r="S44"/>
  <c r="Q44"/>
  <c r="N44"/>
  <c r="G44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H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5"/>
  <c r="U25" s="1"/>
  <c r="S25"/>
  <c r="Q25"/>
  <c r="N25"/>
  <c r="G25"/>
  <c r="T24"/>
  <c r="U24" s="1"/>
  <c r="S24"/>
  <c r="Q24"/>
  <c r="N24"/>
  <c r="G24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96" i="48"/>
  <c r="R92"/>
  <c r="P92"/>
  <c r="O92"/>
  <c r="M92"/>
  <c r="L92"/>
  <c r="K92"/>
  <c r="J92"/>
  <c r="I92"/>
  <c r="T91"/>
  <c r="U91" s="1"/>
  <c r="S91"/>
  <c r="Q91"/>
  <c r="N91"/>
  <c r="G91"/>
  <c r="T90"/>
  <c r="U90" s="1"/>
  <c r="S90"/>
  <c r="Q90"/>
  <c r="N90"/>
  <c r="G90"/>
  <c r="T89"/>
  <c r="U89" s="1"/>
  <c r="S89"/>
  <c r="Q89"/>
  <c r="N89"/>
  <c r="G89"/>
  <c r="T88"/>
  <c r="U88" s="1"/>
  <c r="S88"/>
  <c r="Q88"/>
  <c r="N88"/>
  <c r="G88"/>
  <c r="T87"/>
  <c r="U87" s="1"/>
  <c r="S87"/>
  <c r="Q87"/>
  <c r="N87"/>
  <c r="G87"/>
  <c r="T86"/>
  <c r="U86" s="1"/>
  <c r="S86"/>
  <c r="Q86"/>
  <c r="G86"/>
  <c r="T85"/>
  <c r="U85" s="1"/>
  <c r="S85"/>
  <c r="Q85"/>
  <c r="N85"/>
  <c r="G85"/>
  <c r="T84"/>
  <c r="U84" s="1"/>
  <c r="S84"/>
  <c r="Q84"/>
  <c r="N84"/>
  <c r="G84"/>
  <c r="T83"/>
  <c r="U83" s="1"/>
  <c r="S83"/>
  <c r="Q83"/>
  <c r="N83"/>
  <c r="G83"/>
  <c r="T81"/>
  <c r="U81" s="1"/>
  <c r="S81"/>
  <c r="Q81"/>
  <c r="N81"/>
  <c r="G81"/>
  <c r="T80"/>
  <c r="U80" s="1"/>
  <c r="S80"/>
  <c r="Q80"/>
  <c r="N80"/>
  <c r="G80"/>
  <c r="T79"/>
  <c r="U79" s="1"/>
  <c r="S79"/>
  <c r="Q79"/>
  <c r="N79"/>
  <c r="G79"/>
  <c r="T78"/>
  <c r="U78" s="1"/>
  <c r="S78"/>
  <c r="Q78"/>
  <c r="N78"/>
  <c r="G78"/>
  <c r="T77"/>
  <c r="U77" s="1"/>
  <c r="S77"/>
  <c r="Q77"/>
  <c r="N77"/>
  <c r="G77"/>
  <c r="T76"/>
  <c r="U76" s="1"/>
  <c r="S76"/>
  <c r="Q76"/>
  <c r="N76"/>
  <c r="G76"/>
  <c r="T75"/>
  <c r="U75" s="1"/>
  <c r="S75"/>
  <c r="Q75"/>
  <c r="N75"/>
  <c r="G75"/>
  <c r="T74"/>
  <c r="U74" s="1"/>
  <c r="S74"/>
  <c r="Q74"/>
  <c r="G74"/>
  <c r="T73"/>
  <c r="U73" s="1"/>
  <c r="S73"/>
  <c r="Q73"/>
  <c r="N73"/>
  <c r="G73"/>
  <c r="T72"/>
  <c r="U72" s="1"/>
  <c r="S72"/>
  <c r="Q72"/>
  <c r="N72"/>
  <c r="G72"/>
  <c r="T71"/>
  <c r="U71" s="1"/>
  <c r="S71"/>
  <c r="Q71"/>
  <c r="H71"/>
  <c r="N71" s="1"/>
  <c r="G71"/>
  <c r="T70"/>
  <c r="U70" s="1"/>
  <c r="S70"/>
  <c r="Q70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H67"/>
  <c r="N67" s="1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G62"/>
  <c r="T61"/>
  <c r="U61" s="1"/>
  <c r="S61"/>
  <c r="Q61"/>
  <c r="N61"/>
  <c r="G61"/>
  <c r="T60"/>
  <c r="U60" s="1"/>
  <c r="S60"/>
  <c r="Q60"/>
  <c r="N60"/>
  <c r="G60"/>
  <c r="T59"/>
  <c r="U59" s="1"/>
  <c r="S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Q53"/>
  <c r="N53"/>
  <c r="G53"/>
  <c r="T52"/>
  <c r="U52" s="1"/>
  <c r="S52"/>
  <c r="Q52"/>
  <c r="N52"/>
  <c r="G52"/>
  <c r="G51"/>
  <c r="T50"/>
  <c r="U50" s="1"/>
  <c r="S50"/>
  <c r="Q50"/>
  <c r="N50"/>
  <c r="G50"/>
  <c r="G49"/>
  <c r="T48"/>
  <c r="U48" s="1"/>
  <c r="S48"/>
  <c r="Q48"/>
  <c r="N48"/>
  <c r="G48"/>
  <c r="G47"/>
  <c r="T44"/>
  <c r="U44" s="1"/>
  <c r="S44"/>
  <c r="Q44"/>
  <c r="N44"/>
  <c r="G44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H34"/>
  <c r="N34" s="1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5"/>
  <c r="U25" s="1"/>
  <c r="S25"/>
  <c r="Q25"/>
  <c r="N25"/>
  <c r="G25"/>
  <c r="T24"/>
  <c r="U24" s="1"/>
  <c r="S24"/>
  <c r="Q24"/>
  <c r="N24"/>
  <c r="G24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U6" s="1"/>
  <c r="S6"/>
  <c r="Q6"/>
  <c r="N6"/>
  <c r="G6"/>
  <c r="U4"/>
  <c r="S4"/>
  <c r="Q4"/>
  <c r="N3"/>
  <c r="R94" i="47"/>
  <c r="R90"/>
  <c r="P90"/>
  <c r="O90"/>
  <c r="M90"/>
  <c r="L90"/>
  <c r="K90"/>
  <c r="J90"/>
  <c r="I90"/>
  <c r="T89"/>
  <c r="U89" s="1"/>
  <c r="S89"/>
  <c r="Q89"/>
  <c r="N89"/>
  <c r="G89"/>
  <c r="T88"/>
  <c r="U88" s="1"/>
  <c r="S88"/>
  <c r="Q88"/>
  <c r="N88"/>
  <c r="G88"/>
  <c r="T87"/>
  <c r="U87" s="1"/>
  <c r="S87"/>
  <c r="Q87"/>
  <c r="N87"/>
  <c r="G87"/>
  <c r="T86"/>
  <c r="U86" s="1"/>
  <c r="S86"/>
  <c r="Q86"/>
  <c r="N86"/>
  <c r="G86"/>
  <c r="T85"/>
  <c r="U85" s="1"/>
  <c r="S85"/>
  <c r="Q85"/>
  <c r="N85"/>
  <c r="G85"/>
  <c r="T84"/>
  <c r="U84" s="1"/>
  <c r="S84"/>
  <c r="Q84"/>
  <c r="G84"/>
  <c r="T83"/>
  <c r="U83" s="1"/>
  <c r="S83"/>
  <c r="Q83"/>
  <c r="N83"/>
  <c r="G83"/>
  <c r="T82"/>
  <c r="U82" s="1"/>
  <c r="S82"/>
  <c r="Q82"/>
  <c r="N82"/>
  <c r="G82"/>
  <c r="T81"/>
  <c r="U81" s="1"/>
  <c r="S81"/>
  <c r="Q81"/>
  <c r="N81"/>
  <c r="G81"/>
  <c r="T80"/>
  <c r="U80" s="1"/>
  <c r="S80"/>
  <c r="Q80"/>
  <c r="N80"/>
  <c r="G80"/>
  <c r="T79"/>
  <c r="U79" s="1"/>
  <c r="S79"/>
  <c r="Q79"/>
  <c r="N79"/>
  <c r="G79"/>
  <c r="T78"/>
  <c r="U78" s="1"/>
  <c r="S78"/>
  <c r="Q78"/>
  <c r="N78"/>
  <c r="G78"/>
  <c r="T77"/>
  <c r="U77" s="1"/>
  <c r="S77"/>
  <c r="Q77"/>
  <c r="N77"/>
  <c r="G77"/>
  <c r="T76"/>
  <c r="U76" s="1"/>
  <c r="S76"/>
  <c r="Q76"/>
  <c r="N76"/>
  <c r="G76"/>
  <c r="T75"/>
  <c r="U75" s="1"/>
  <c r="S75"/>
  <c r="Q75"/>
  <c r="N75"/>
  <c r="G75"/>
  <c r="T74"/>
  <c r="U74" s="1"/>
  <c r="S74"/>
  <c r="Q74"/>
  <c r="N74"/>
  <c r="G74"/>
  <c r="T73"/>
  <c r="U73" s="1"/>
  <c r="S73"/>
  <c r="Q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H70"/>
  <c r="N70" s="1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H66"/>
  <c r="N66" s="1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G61"/>
  <c r="T60"/>
  <c r="U60" s="1"/>
  <c r="S60"/>
  <c r="Q60"/>
  <c r="N60"/>
  <c r="G60"/>
  <c r="T59"/>
  <c r="U59" s="1"/>
  <c r="S59"/>
  <c r="Q59"/>
  <c r="N59"/>
  <c r="G59"/>
  <c r="T58"/>
  <c r="U58" s="1"/>
  <c r="S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Q52"/>
  <c r="N52"/>
  <c r="G52"/>
  <c r="T51"/>
  <c r="U51" s="1"/>
  <c r="S51"/>
  <c r="Q51"/>
  <c r="N51"/>
  <c r="G51"/>
  <c r="G50"/>
  <c r="T49"/>
  <c r="U49" s="1"/>
  <c r="S49"/>
  <c r="Q49"/>
  <c r="N49"/>
  <c r="G49"/>
  <c r="G48"/>
  <c r="T47"/>
  <c r="U47" s="1"/>
  <c r="S47"/>
  <c r="Q47"/>
  <c r="N47"/>
  <c r="G47"/>
  <c r="G46"/>
  <c r="T43"/>
  <c r="U43" s="1"/>
  <c r="S43"/>
  <c r="Q43"/>
  <c r="N43"/>
  <c r="G43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H33"/>
  <c r="H90" s="1"/>
  <c r="N90" s="1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4"/>
  <c r="U24" s="1"/>
  <c r="S24"/>
  <c r="Q24"/>
  <c r="N24"/>
  <c r="G24"/>
  <c r="T23"/>
  <c r="U23" s="1"/>
  <c r="S23"/>
  <c r="Q23"/>
  <c r="N23"/>
  <c r="G23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84" i="46"/>
  <c r="P84"/>
  <c r="O84"/>
  <c r="M84"/>
  <c r="L84"/>
  <c r="K84"/>
  <c r="J84"/>
  <c r="I84"/>
  <c r="T83"/>
  <c r="U83" s="1"/>
  <c r="S83"/>
  <c r="Q83"/>
  <c r="N83"/>
  <c r="G83"/>
  <c r="T82"/>
  <c r="U82" s="1"/>
  <c r="S82"/>
  <c r="Q82"/>
  <c r="N82"/>
  <c r="G82"/>
  <c r="T81"/>
  <c r="U81" s="1"/>
  <c r="S81"/>
  <c r="Q81"/>
  <c r="N81"/>
  <c r="G81"/>
  <c r="T80"/>
  <c r="U80" s="1"/>
  <c r="S80"/>
  <c r="Q80"/>
  <c r="N80"/>
  <c r="G80"/>
  <c r="T79"/>
  <c r="U79" s="1"/>
  <c r="S79"/>
  <c r="Q79"/>
  <c r="N79"/>
  <c r="G79"/>
  <c r="T78"/>
  <c r="U78" s="1"/>
  <c r="S78"/>
  <c r="Q78"/>
  <c r="G78"/>
  <c r="T77"/>
  <c r="U77" s="1"/>
  <c r="S77"/>
  <c r="Q77"/>
  <c r="N77"/>
  <c r="G77"/>
  <c r="T76"/>
  <c r="U76" s="1"/>
  <c r="S76"/>
  <c r="Q76"/>
  <c r="N76"/>
  <c r="G76"/>
  <c r="T75"/>
  <c r="U75" s="1"/>
  <c r="S75"/>
  <c r="Q75"/>
  <c r="N75"/>
  <c r="G75"/>
  <c r="T74"/>
  <c r="U74" s="1"/>
  <c r="S74"/>
  <c r="Q74"/>
  <c r="N74"/>
  <c r="G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H64"/>
  <c r="N64" s="1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H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G55"/>
  <c r="T54"/>
  <c r="U54" s="1"/>
  <c r="S54"/>
  <c r="Q54"/>
  <c r="N54"/>
  <c r="G54"/>
  <c r="T53"/>
  <c r="U53" s="1"/>
  <c r="S53"/>
  <c r="Q53"/>
  <c r="N53"/>
  <c r="G53"/>
  <c r="T52"/>
  <c r="U52" s="1"/>
  <c r="S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Q46"/>
  <c r="N46"/>
  <c r="G46"/>
  <c r="T45"/>
  <c r="U45" s="1"/>
  <c r="S45"/>
  <c r="Q45"/>
  <c r="N45"/>
  <c r="G45"/>
  <c r="G44"/>
  <c r="T43"/>
  <c r="U43" s="1"/>
  <c r="S43"/>
  <c r="Q43"/>
  <c r="N43"/>
  <c r="G43"/>
  <c r="G42"/>
  <c r="T41"/>
  <c r="U41" s="1"/>
  <c r="S41"/>
  <c r="Q41"/>
  <c r="N41"/>
  <c r="G41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H31"/>
  <c r="N31" s="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84" i="45"/>
  <c r="P84"/>
  <c r="O84"/>
  <c r="M84"/>
  <c r="L84"/>
  <c r="K84"/>
  <c r="J84"/>
  <c r="I84"/>
  <c r="T83"/>
  <c r="U83" s="1"/>
  <c r="S83"/>
  <c r="Q83"/>
  <c r="N83"/>
  <c r="G83"/>
  <c r="T82"/>
  <c r="U82" s="1"/>
  <c r="S82"/>
  <c r="Q82"/>
  <c r="N82"/>
  <c r="G82"/>
  <c r="T81"/>
  <c r="U81" s="1"/>
  <c r="S81"/>
  <c r="Q81"/>
  <c r="N81"/>
  <c r="G81"/>
  <c r="T80"/>
  <c r="U80" s="1"/>
  <c r="S80"/>
  <c r="Q80"/>
  <c r="N80"/>
  <c r="G80"/>
  <c r="T79"/>
  <c r="U79" s="1"/>
  <c r="S79"/>
  <c r="Q79"/>
  <c r="N79"/>
  <c r="G79"/>
  <c r="T78"/>
  <c r="U78" s="1"/>
  <c r="S78"/>
  <c r="Q78"/>
  <c r="G78"/>
  <c r="T77"/>
  <c r="U77" s="1"/>
  <c r="S77"/>
  <c r="Q77"/>
  <c r="N77"/>
  <c r="G77"/>
  <c r="T76"/>
  <c r="U76" s="1"/>
  <c r="S76"/>
  <c r="Q76"/>
  <c r="N76"/>
  <c r="G76"/>
  <c r="T75"/>
  <c r="U75" s="1"/>
  <c r="S75"/>
  <c r="Q75"/>
  <c r="N75"/>
  <c r="G75"/>
  <c r="T74"/>
  <c r="U74" s="1"/>
  <c r="S74"/>
  <c r="Q74"/>
  <c r="N74"/>
  <c r="G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H64"/>
  <c r="N64" s="1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H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G55"/>
  <c r="T54"/>
  <c r="U54" s="1"/>
  <c r="S54"/>
  <c r="Q54"/>
  <c r="N54"/>
  <c r="G54"/>
  <c r="T53"/>
  <c r="U53" s="1"/>
  <c r="S53"/>
  <c r="Q53"/>
  <c r="N53"/>
  <c r="G53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Q46"/>
  <c r="N46"/>
  <c r="G46"/>
  <c r="T45"/>
  <c r="U45" s="1"/>
  <c r="S45"/>
  <c r="Q45"/>
  <c r="N45"/>
  <c r="G45"/>
  <c r="G44"/>
  <c r="T43"/>
  <c r="U43" s="1"/>
  <c r="S43"/>
  <c r="Q43"/>
  <c r="N43"/>
  <c r="G43"/>
  <c r="G42"/>
  <c r="T41"/>
  <c r="U41" s="1"/>
  <c r="S41"/>
  <c r="Q41"/>
  <c r="N41"/>
  <c r="G41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H31"/>
  <c r="N31" s="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84" i="44"/>
  <c r="P84"/>
  <c r="O84"/>
  <c r="M84"/>
  <c r="L84"/>
  <c r="K84"/>
  <c r="J84"/>
  <c r="I84"/>
  <c r="T83"/>
  <c r="U83" s="1"/>
  <c r="S83"/>
  <c r="Q83"/>
  <c r="N83"/>
  <c r="G83"/>
  <c r="T82"/>
  <c r="U82" s="1"/>
  <c r="S82"/>
  <c r="Q82"/>
  <c r="N82"/>
  <c r="G82"/>
  <c r="T81"/>
  <c r="U81" s="1"/>
  <c r="S81"/>
  <c r="Q81"/>
  <c r="N81"/>
  <c r="G81"/>
  <c r="T80"/>
  <c r="U80" s="1"/>
  <c r="S80"/>
  <c r="Q80"/>
  <c r="N80"/>
  <c r="G80"/>
  <c r="T79"/>
  <c r="U79" s="1"/>
  <c r="S79"/>
  <c r="Q79"/>
  <c r="N79"/>
  <c r="G79"/>
  <c r="T78"/>
  <c r="U78" s="1"/>
  <c r="S78"/>
  <c r="Q78"/>
  <c r="G78"/>
  <c r="T77"/>
  <c r="U77" s="1"/>
  <c r="S77"/>
  <c r="Q77"/>
  <c r="N77"/>
  <c r="G77"/>
  <c r="T76"/>
  <c r="U76" s="1"/>
  <c r="S76"/>
  <c r="Q76"/>
  <c r="N76"/>
  <c r="G76"/>
  <c r="T75"/>
  <c r="U75" s="1"/>
  <c r="S75"/>
  <c r="Q75"/>
  <c r="N75"/>
  <c r="G75"/>
  <c r="T74"/>
  <c r="U74" s="1"/>
  <c r="S74"/>
  <c r="Q74"/>
  <c r="N74"/>
  <c r="G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H64"/>
  <c r="N64" s="1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H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G55"/>
  <c r="T54"/>
  <c r="U54" s="1"/>
  <c r="S54"/>
  <c r="Q54"/>
  <c r="N54"/>
  <c r="G54"/>
  <c r="T53"/>
  <c r="U53" s="1"/>
  <c r="S53"/>
  <c r="Q53"/>
  <c r="N53"/>
  <c r="G53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Q46"/>
  <c r="N46"/>
  <c r="G46"/>
  <c r="T45"/>
  <c r="U45" s="1"/>
  <c r="S45"/>
  <c r="Q45"/>
  <c r="N45"/>
  <c r="G45"/>
  <c r="G44"/>
  <c r="T43"/>
  <c r="U43" s="1"/>
  <c r="S43"/>
  <c r="Q43"/>
  <c r="N43"/>
  <c r="G43"/>
  <c r="G42"/>
  <c r="T41"/>
  <c r="U41" s="1"/>
  <c r="S41"/>
  <c r="Q41"/>
  <c r="N41"/>
  <c r="G41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H31"/>
  <c r="N31" s="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80" i="43"/>
  <c r="P80"/>
  <c r="O80"/>
  <c r="M80"/>
  <c r="L80"/>
  <c r="K80"/>
  <c r="J80"/>
  <c r="I80"/>
  <c r="T79"/>
  <c r="U79" s="1"/>
  <c r="S79"/>
  <c r="Q79"/>
  <c r="N79"/>
  <c r="G79"/>
  <c r="T78"/>
  <c r="U78" s="1"/>
  <c r="S78"/>
  <c r="Q78"/>
  <c r="N78"/>
  <c r="G78"/>
  <c r="T77"/>
  <c r="U77" s="1"/>
  <c r="S77"/>
  <c r="Q77"/>
  <c r="N77"/>
  <c r="G77"/>
  <c r="T76"/>
  <c r="U76" s="1"/>
  <c r="S76"/>
  <c r="Q76"/>
  <c r="N76"/>
  <c r="G76"/>
  <c r="T75"/>
  <c r="U75" s="1"/>
  <c r="S75"/>
  <c r="Q75"/>
  <c r="N75"/>
  <c r="G75"/>
  <c r="T74"/>
  <c r="U74" s="1"/>
  <c r="S74"/>
  <c r="Q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T62"/>
  <c r="U62" s="1"/>
  <c r="S62"/>
  <c r="Q62"/>
  <c r="N62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H56"/>
  <c r="N56" s="1"/>
  <c r="G56"/>
  <c r="T55"/>
  <c r="U55" s="1"/>
  <c r="S55"/>
  <c r="Q55"/>
  <c r="N55"/>
  <c r="G55"/>
  <c r="T54"/>
  <c r="U54" s="1"/>
  <c r="S54"/>
  <c r="Q54"/>
  <c r="H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Q43"/>
  <c r="N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H31"/>
  <c r="N31" s="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S9"/>
  <c r="Q9"/>
  <c r="G9"/>
  <c r="T8"/>
  <c r="U8" s="1"/>
  <c r="S8"/>
  <c r="Q8"/>
  <c r="N8"/>
  <c r="G8"/>
  <c r="T7"/>
  <c r="U7" s="1"/>
  <c r="S7"/>
  <c r="Q7"/>
  <c r="N7"/>
  <c r="G7"/>
  <c r="T6"/>
  <c r="U6" s="1"/>
  <c r="S6"/>
  <c r="Q6"/>
  <c r="N6"/>
  <c r="G6"/>
  <c r="U4"/>
  <c r="S4"/>
  <c r="Q4"/>
  <c r="N3"/>
  <c r="R80" i="42"/>
  <c r="P80"/>
  <c r="O80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T77"/>
  <c r="U77" s="1"/>
  <c r="S77"/>
  <c r="Q77"/>
  <c r="H77"/>
  <c r="N77" s="1"/>
  <c r="G77"/>
  <c r="T76"/>
  <c r="U76" s="1"/>
  <c r="S76"/>
  <c r="Q76"/>
  <c r="H76"/>
  <c r="N76" s="1"/>
  <c r="G76"/>
  <c r="T75"/>
  <c r="U75" s="1"/>
  <c r="S75"/>
  <c r="Q75"/>
  <c r="H75"/>
  <c r="N75" s="1"/>
  <c r="G75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T71"/>
  <c r="U71" s="1"/>
  <c r="S71"/>
  <c r="Q71"/>
  <c r="H71"/>
  <c r="N71" s="1"/>
  <c r="G7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T63"/>
  <c r="U63" s="1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T51"/>
  <c r="U51" s="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41"/>
  <c r="P80"/>
  <c r="O80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T77"/>
  <c r="U77" s="1"/>
  <c r="S77"/>
  <c r="Q77"/>
  <c r="H77"/>
  <c r="N77" s="1"/>
  <c r="G77"/>
  <c r="T76"/>
  <c r="U76" s="1"/>
  <c r="S76"/>
  <c r="Q76"/>
  <c r="H76"/>
  <c r="N76" s="1"/>
  <c r="G76"/>
  <c r="T75"/>
  <c r="U75" s="1"/>
  <c r="S75"/>
  <c r="Q75"/>
  <c r="H75"/>
  <c r="N75" s="1"/>
  <c r="G75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T71"/>
  <c r="U71" s="1"/>
  <c r="S71"/>
  <c r="Q71"/>
  <c r="H71"/>
  <c r="N71" s="1"/>
  <c r="G7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T63"/>
  <c r="U63" s="1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T51"/>
  <c r="U51" s="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40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T77"/>
  <c r="U77" s="1"/>
  <c r="S77"/>
  <c r="Q77"/>
  <c r="H77"/>
  <c r="N77" s="1"/>
  <c r="G77"/>
  <c r="T76"/>
  <c r="U76" s="1"/>
  <c r="S76"/>
  <c r="Q76"/>
  <c r="H76"/>
  <c r="N76" s="1"/>
  <c r="G76"/>
  <c r="O75"/>
  <c r="O80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T71"/>
  <c r="U71" s="1"/>
  <c r="S71"/>
  <c r="Q71"/>
  <c r="H71"/>
  <c r="N71" s="1"/>
  <c r="G7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T63"/>
  <c r="U63" s="1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T51"/>
  <c r="U51" s="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39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T77"/>
  <c r="U77" s="1"/>
  <c r="S77"/>
  <c r="Q77"/>
  <c r="H77"/>
  <c r="N77" s="1"/>
  <c r="G77"/>
  <c r="T76"/>
  <c r="U76" s="1"/>
  <c r="S76"/>
  <c r="Q76"/>
  <c r="H76"/>
  <c r="N76" s="1"/>
  <c r="G76"/>
  <c r="O75"/>
  <c r="O80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T71"/>
  <c r="U71" s="1"/>
  <c r="S71"/>
  <c r="Q71"/>
  <c r="H71"/>
  <c r="N71" s="1"/>
  <c r="G7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T63"/>
  <c r="U63" s="1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T51"/>
  <c r="U51" s="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38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T77"/>
  <c r="U77" s="1"/>
  <c r="S77"/>
  <c r="Q77"/>
  <c r="H77"/>
  <c r="N77" s="1"/>
  <c r="G77"/>
  <c r="T76"/>
  <c r="U76" s="1"/>
  <c r="S76"/>
  <c r="Q76"/>
  <c r="H76"/>
  <c r="N76" s="1"/>
  <c r="G76"/>
  <c r="O75"/>
  <c r="O80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T71"/>
  <c r="U71" s="1"/>
  <c r="S71"/>
  <c r="Q71"/>
  <c r="H71"/>
  <c r="N71" s="1"/>
  <c r="G7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T63"/>
  <c r="U63" s="1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T51"/>
  <c r="U51" s="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37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T77"/>
  <c r="U77" s="1"/>
  <c r="S77"/>
  <c r="Q77"/>
  <c r="H77"/>
  <c r="N77" s="1"/>
  <c r="G77"/>
  <c r="T76"/>
  <c r="U76" s="1"/>
  <c r="S76"/>
  <c r="Q76"/>
  <c r="H76"/>
  <c r="N76" s="1"/>
  <c r="G76"/>
  <c r="O75"/>
  <c r="O80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T71"/>
  <c r="U71" s="1"/>
  <c r="S71"/>
  <c r="Q71"/>
  <c r="H71"/>
  <c r="N71" s="1"/>
  <c r="G7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T63"/>
  <c r="U63" s="1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T51"/>
  <c r="U51" s="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36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T77"/>
  <c r="U77" s="1"/>
  <c r="S77"/>
  <c r="Q77"/>
  <c r="H77"/>
  <c r="N77" s="1"/>
  <c r="G77"/>
  <c r="T76"/>
  <c r="U76" s="1"/>
  <c r="S76"/>
  <c r="Q76"/>
  <c r="H76"/>
  <c r="N76" s="1"/>
  <c r="G76"/>
  <c r="O75"/>
  <c r="O80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T71"/>
  <c r="U71" s="1"/>
  <c r="S71"/>
  <c r="Q71"/>
  <c r="H71"/>
  <c r="N71" s="1"/>
  <c r="G7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T63"/>
  <c r="U63" s="1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T51"/>
  <c r="U51" s="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U6" s="1"/>
  <c r="S6"/>
  <c r="Q6"/>
  <c r="H6"/>
  <c r="G6"/>
  <c r="U4"/>
  <c r="S4"/>
  <c r="Q4"/>
  <c r="N3"/>
  <c r="R80" i="35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T77"/>
  <c r="U77" s="1"/>
  <c r="S77"/>
  <c r="Q77"/>
  <c r="H77"/>
  <c r="N77" s="1"/>
  <c r="G77"/>
  <c r="T76"/>
  <c r="U76" s="1"/>
  <c r="S76"/>
  <c r="Q76"/>
  <c r="H76"/>
  <c r="N76" s="1"/>
  <c r="G76"/>
  <c r="O75"/>
  <c r="O80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T71"/>
  <c r="U71" s="1"/>
  <c r="S71"/>
  <c r="Q71"/>
  <c r="H71"/>
  <c r="N71" s="1"/>
  <c r="G7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T63"/>
  <c r="U63" s="1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T51"/>
  <c r="U51" s="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34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U77"/>
  <c r="S77"/>
  <c r="Q77"/>
  <c r="H77"/>
  <c r="N77" s="1"/>
  <c r="G77"/>
  <c r="T76"/>
  <c r="U76" s="1"/>
  <c r="S76"/>
  <c r="Q76"/>
  <c r="H76"/>
  <c r="N76" s="1"/>
  <c r="G76"/>
  <c r="O75"/>
  <c r="P75" s="1"/>
  <c r="G75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T71"/>
  <c r="U71" s="1"/>
  <c r="S71"/>
  <c r="Q71"/>
  <c r="H71"/>
  <c r="N71" s="1"/>
  <c r="G7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T63"/>
  <c r="U63" s="1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T51"/>
  <c r="U51" s="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U6" s="1"/>
  <c r="S6"/>
  <c r="Q6"/>
  <c r="H6"/>
  <c r="G6"/>
  <c r="U4"/>
  <c r="S4"/>
  <c r="Q4"/>
  <c r="N3"/>
  <c r="R80" i="33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U77"/>
  <c r="S77"/>
  <c r="Q77"/>
  <c r="H77"/>
  <c r="N77" s="1"/>
  <c r="G77"/>
  <c r="T76"/>
  <c r="U76" s="1"/>
  <c r="S76"/>
  <c r="Q76"/>
  <c r="H76"/>
  <c r="N76" s="1"/>
  <c r="G76"/>
  <c r="O75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P71"/>
  <c r="Q71" s="1"/>
  <c r="H71"/>
  <c r="N71" s="1"/>
  <c r="T70"/>
  <c r="U70" s="1"/>
  <c r="S70"/>
  <c r="Q70"/>
  <c r="N70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U63"/>
  <c r="T63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U51"/>
  <c r="T5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N42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G7"/>
  <c r="T6"/>
  <c r="U6" s="1"/>
  <c r="S6"/>
  <c r="Q6"/>
  <c r="N6"/>
  <c r="G6"/>
  <c r="U4"/>
  <c r="S4"/>
  <c r="Q4"/>
  <c r="N3"/>
  <c r="R80" i="32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U77"/>
  <c r="S77"/>
  <c r="Q77"/>
  <c r="H77"/>
  <c r="N77" s="1"/>
  <c r="G77"/>
  <c r="T76"/>
  <c r="U76" s="1"/>
  <c r="S76"/>
  <c r="Q76"/>
  <c r="H76"/>
  <c r="N76" s="1"/>
  <c r="G76"/>
  <c r="O75"/>
  <c r="P75" s="1"/>
  <c r="G75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P71"/>
  <c r="H71"/>
  <c r="N71" s="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U63"/>
  <c r="T63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U51"/>
  <c r="T5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31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U77"/>
  <c r="S77"/>
  <c r="Q77"/>
  <c r="H77"/>
  <c r="N77" s="1"/>
  <c r="G77"/>
  <c r="T76"/>
  <c r="U76" s="1"/>
  <c r="S76"/>
  <c r="Q76"/>
  <c r="H76"/>
  <c r="N76" s="1"/>
  <c r="G76"/>
  <c r="O75"/>
  <c r="P75" s="1"/>
  <c r="G75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P71"/>
  <c r="H71"/>
  <c r="N71" s="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U63"/>
  <c r="T63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U51"/>
  <c r="T5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30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U77"/>
  <c r="S77"/>
  <c r="Q77"/>
  <c r="H77"/>
  <c r="N77" s="1"/>
  <c r="G77"/>
  <c r="T76"/>
  <c r="U76" s="1"/>
  <c r="S76"/>
  <c r="Q76"/>
  <c r="H76"/>
  <c r="N76" s="1"/>
  <c r="G76"/>
  <c r="O75"/>
  <c r="P75" s="1"/>
  <c r="G75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P71"/>
  <c r="H71"/>
  <c r="N71" s="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U63"/>
  <c r="T63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U51"/>
  <c r="T5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O44"/>
  <c r="O80" s="1"/>
  <c r="H44"/>
  <c r="N44" s="1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29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U77"/>
  <c r="S77"/>
  <c r="Q77"/>
  <c r="H77"/>
  <c r="N77" s="1"/>
  <c r="G77"/>
  <c r="T76"/>
  <c r="U76" s="1"/>
  <c r="S76"/>
  <c r="Q76"/>
  <c r="H76"/>
  <c r="N76" s="1"/>
  <c r="G76"/>
  <c r="O75"/>
  <c r="P75" s="1"/>
  <c r="G75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P71"/>
  <c r="H71"/>
  <c r="N71" s="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U63"/>
  <c r="T63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U51"/>
  <c r="T5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O44"/>
  <c r="O80" s="1"/>
  <c r="H44"/>
  <c r="N44" s="1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28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U77"/>
  <c r="S77"/>
  <c r="Q77"/>
  <c r="H77"/>
  <c r="N77" s="1"/>
  <c r="G77"/>
  <c r="T76"/>
  <c r="U76" s="1"/>
  <c r="S76"/>
  <c r="Q76"/>
  <c r="H76"/>
  <c r="N76" s="1"/>
  <c r="G76"/>
  <c r="O75"/>
  <c r="P75" s="1"/>
  <c r="G75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P71"/>
  <c r="H71"/>
  <c r="N71" s="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U63"/>
  <c r="T63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U51"/>
  <c r="T5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O44"/>
  <c r="O80" s="1"/>
  <c r="H44"/>
  <c r="N44" s="1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27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U77"/>
  <c r="S77"/>
  <c r="Q77"/>
  <c r="H77"/>
  <c r="N77" s="1"/>
  <c r="G77"/>
  <c r="T76"/>
  <c r="U76" s="1"/>
  <c r="S76"/>
  <c r="Q76"/>
  <c r="H76"/>
  <c r="N76" s="1"/>
  <c r="G76"/>
  <c r="O75"/>
  <c r="P75" s="1"/>
  <c r="G75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P71"/>
  <c r="H71"/>
  <c r="N71" s="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T65"/>
  <c r="U65" s="1"/>
  <c r="S65"/>
  <c r="Q65"/>
  <c r="H65"/>
  <c r="N65" s="1"/>
  <c r="G65"/>
  <c r="T64"/>
  <c r="U64" s="1"/>
  <c r="S64"/>
  <c r="Q64"/>
  <c r="H64"/>
  <c r="N64" s="1"/>
  <c r="G64"/>
  <c r="U63"/>
  <c r="T63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U51"/>
  <c r="T51"/>
  <c r="S51"/>
  <c r="Q51"/>
  <c r="H51"/>
  <c r="T50"/>
  <c r="U50" s="1"/>
  <c r="S50"/>
  <c r="Q50"/>
  <c r="H50"/>
  <c r="N50" s="1"/>
  <c r="G50"/>
  <c r="T49"/>
  <c r="U49" s="1"/>
  <c r="S49"/>
  <c r="Q49"/>
  <c r="H49"/>
  <c r="N49" s="1"/>
  <c r="G49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O44"/>
  <c r="O80" s="1"/>
  <c r="H44"/>
  <c r="N44" s="1"/>
  <c r="Q43"/>
  <c r="H43"/>
  <c r="N43" s="1"/>
  <c r="T42"/>
  <c r="U42" s="1"/>
  <c r="S42"/>
  <c r="Q42"/>
  <c r="H42"/>
  <c r="N42" s="1"/>
  <c r="G42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S6"/>
  <c r="Q6"/>
  <c r="H6"/>
  <c r="G6"/>
  <c r="U4"/>
  <c r="S4"/>
  <c r="Q4"/>
  <c r="N3"/>
  <c r="R80" i="26"/>
  <c r="M80"/>
  <c r="L80"/>
  <c r="K80"/>
  <c r="J80"/>
  <c r="I80"/>
  <c r="T79"/>
  <c r="U79" s="1"/>
  <c r="S79"/>
  <c r="Q79"/>
  <c r="H79"/>
  <c r="N79" s="1"/>
  <c r="G79"/>
  <c r="T78"/>
  <c r="U78" s="1"/>
  <c r="S78"/>
  <c r="Q78"/>
  <c r="H78"/>
  <c r="N78" s="1"/>
  <c r="G78"/>
  <c r="U77"/>
  <c r="S77"/>
  <c r="Q77"/>
  <c r="H77"/>
  <c r="N77" s="1"/>
  <c r="G77"/>
  <c r="T76"/>
  <c r="U76" s="1"/>
  <c r="S76"/>
  <c r="Q76"/>
  <c r="H76"/>
  <c r="N76" s="1"/>
  <c r="G76"/>
  <c r="O75"/>
  <c r="P75" s="1"/>
  <c r="G75" s="1"/>
  <c r="H75"/>
  <c r="N75" s="1"/>
  <c r="T74"/>
  <c r="U74" s="1"/>
  <c r="S74"/>
  <c r="Q74"/>
  <c r="H74"/>
  <c r="T73"/>
  <c r="U73" s="1"/>
  <c r="S73"/>
  <c r="Q73"/>
  <c r="H73"/>
  <c r="N73" s="1"/>
  <c r="G73"/>
  <c r="T72"/>
  <c r="U72" s="1"/>
  <c r="S72"/>
  <c r="Q72"/>
  <c r="H72"/>
  <c r="N72" s="1"/>
  <c r="G72"/>
  <c r="P71"/>
  <c r="H71"/>
  <c r="N71" s="1"/>
  <c r="T70"/>
  <c r="U70" s="1"/>
  <c r="S70"/>
  <c r="Q70"/>
  <c r="H70"/>
  <c r="N70" s="1"/>
  <c r="G70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O66"/>
  <c r="P66" s="1"/>
  <c r="G66" s="1"/>
  <c r="H66"/>
  <c r="N66" s="1"/>
  <c r="T65"/>
  <c r="U65" s="1"/>
  <c r="S65"/>
  <c r="Q65"/>
  <c r="H65"/>
  <c r="N65" s="1"/>
  <c r="G65"/>
  <c r="T64"/>
  <c r="U64" s="1"/>
  <c r="S64"/>
  <c r="Q64"/>
  <c r="H64"/>
  <c r="N64" s="1"/>
  <c r="G64"/>
  <c r="U63"/>
  <c r="T63"/>
  <c r="S63"/>
  <c r="Q63"/>
  <c r="H63"/>
  <c r="T62"/>
  <c r="U62" s="1"/>
  <c r="S62"/>
  <c r="Q62"/>
  <c r="H62"/>
  <c r="N62" s="1"/>
  <c r="G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N52"/>
  <c r="G52"/>
  <c r="U51"/>
  <c r="T51"/>
  <c r="S51"/>
  <c r="Q51"/>
  <c r="H51"/>
  <c r="T50"/>
  <c r="U50" s="1"/>
  <c r="S50"/>
  <c r="Q50"/>
  <c r="H50"/>
  <c r="N50" s="1"/>
  <c r="G50"/>
  <c r="P49"/>
  <c r="H49"/>
  <c r="N49" s="1"/>
  <c r="T48"/>
  <c r="U48" s="1"/>
  <c r="S48"/>
  <c r="Q48"/>
  <c r="H48"/>
  <c r="N48" s="1"/>
  <c r="G48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O44"/>
  <c r="P44" s="1"/>
  <c r="G44" s="1"/>
  <c r="H44"/>
  <c r="N44" s="1"/>
  <c r="Q43"/>
  <c r="H43"/>
  <c r="N43" s="1"/>
  <c r="O42"/>
  <c r="O80" s="1"/>
  <c r="H42"/>
  <c r="N42" s="1"/>
  <c r="T41"/>
  <c r="U41" s="1"/>
  <c r="S41"/>
  <c r="Q41"/>
  <c r="H41"/>
  <c r="N41" s="1"/>
  <c r="G41"/>
  <c r="T40"/>
  <c r="U40" s="1"/>
  <c r="S40"/>
  <c r="Q40"/>
  <c r="N40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Q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U6" s="1"/>
  <c r="S6"/>
  <c r="Q6"/>
  <c r="H6"/>
  <c r="G6"/>
  <c r="U4"/>
  <c r="S4"/>
  <c r="Q4"/>
  <c r="N3"/>
  <c r="R79" i="25"/>
  <c r="M79"/>
  <c r="L79"/>
  <c r="K79"/>
  <c r="J79"/>
  <c r="I79"/>
  <c r="T78"/>
  <c r="U78" s="1"/>
  <c r="S78"/>
  <c r="Q78"/>
  <c r="H78"/>
  <c r="N78" s="1"/>
  <c r="G78"/>
  <c r="T77"/>
  <c r="U77" s="1"/>
  <c r="S77"/>
  <c r="O77"/>
  <c r="Q77" s="1"/>
  <c r="H77"/>
  <c r="N77" s="1"/>
  <c r="G77"/>
  <c r="U76"/>
  <c r="S76"/>
  <c r="Q76"/>
  <c r="H76"/>
  <c r="N76" s="1"/>
  <c r="G76"/>
  <c r="T75"/>
  <c r="U75" s="1"/>
  <c r="S75"/>
  <c r="Q75"/>
  <c r="H75"/>
  <c r="N75" s="1"/>
  <c r="G75"/>
  <c r="O74"/>
  <c r="P74" s="1"/>
  <c r="G74" s="1"/>
  <c r="H74"/>
  <c r="N74" s="1"/>
  <c r="T73"/>
  <c r="U73" s="1"/>
  <c r="S73"/>
  <c r="Q73"/>
  <c r="H73"/>
  <c r="T72"/>
  <c r="U72" s="1"/>
  <c r="S72"/>
  <c r="Q72"/>
  <c r="H72"/>
  <c r="N72" s="1"/>
  <c r="G72"/>
  <c r="T71"/>
  <c r="U71" s="1"/>
  <c r="S71"/>
  <c r="Q71"/>
  <c r="H71"/>
  <c r="N71" s="1"/>
  <c r="G71"/>
  <c r="P70"/>
  <c r="H70"/>
  <c r="N70" s="1"/>
  <c r="T69"/>
  <c r="U69" s="1"/>
  <c r="S69"/>
  <c r="Q69"/>
  <c r="H69"/>
  <c r="N69" s="1"/>
  <c r="G69"/>
  <c r="T68"/>
  <c r="U68" s="1"/>
  <c r="S68"/>
  <c r="Q68"/>
  <c r="H68"/>
  <c r="N68" s="1"/>
  <c r="G68"/>
  <c r="T67"/>
  <c r="U67" s="1"/>
  <c r="S67"/>
  <c r="Q67"/>
  <c r="H67"/>
  <c r="N67" s="1"/>
  <c r="G67"/>
  <c r="T66"/>
  <c r="U66" s="1"/>
  <c r="S66"/>
  <c r="Q66"/>
  <c r="H66"/>
  <c r="N66" s="1"/>
  <c r="G66"/>
  <c r="O65"/>
  <c r="P65" s="1"/>
  <c r="G65" s="1"/>
  <c r="H65"/>
  <c r="N65" s="1"/>
  <c r="T64"/>
  <c r="U64" s="1"/>
  <c r="S64"/>
  <c r="Q64"/>
  <c r="H64"/>
  <c r="N64" s="1"/>
  <c r="G64"/>
  <c r="T63"/>
  <c r="U63" s="1"/>
  <c r="S63"/>
  <c r="Q63"/>
  <c r="H63"/>
  <c r="N63" s="1"/>
  <c r="G63"/>
  <c r="U62"/>
  <c r="T62"/>
  <c r="S62"/>
  <c r="Q62"/>
  <c r="H62"/>
  <c r="T61"/>
  <c r="U61" s="1"/>
  <c r="S61"/>
  <c r="Q61"/>
  <c r="H61"/>
  <c r="N61" s="1"/>
  <c r="G61"/>
  <c r="T60"/>
  <c r="U60" s="1"/>
  <c r="S60"/>
  <c r="Q60"/>
  <c r="H60"/>
  <c r="N60" s="1"/>
  <c r="G60"/>
  <c r="T59"/>
  <c r="U59" s="1"/>
  <c r="S59"/>
  <c r="Q59"/>
  <c r="H59"/>
  <c r="N59" s="1"/>
  <c r="G59"/>
  <c r="T58"/>
  <c r="U58" s="1"/>
  <c r="S58"/>
  <c r="Q58"/>
  <c r="H58"/>
  <c r="N58" s="1"/>
  <c r="G58"/>
  <c r="T57"/>
  <c r="U57" s="1"/>
  <c r="S57"/>
  <c r="Q57"/>
  <c r="H57"/>
  <c r="N57" s="1"/>
  <c r="G57"/>
  <c r="T56"/>
  <c r="U56" s="1"/>
  <c r="S56"/>
  <c r="Q56"/>
  <c r="H56"/>
  <c r="N56" s="1"/>
  <c r="G56"/>
  <c r="T55"/>
  <c r="U55" s="1"/>
  <c r="S55"/>
  <c r="Q55"/>
  <c r="H55"/>
  <c r="N55" s="1"/>
  <c r="G55"/>
  <c r="T54"/>
  <c r="U54" s="1"/>
  <c r="S54"/>
  <c r="Q54"/>
  <c r="H54"/>
  <c r="N54" s="1"/>
  <c r="G54"/>
  <c r="T53"/>
  <c r="U53" s="1"/>
  <c r="S53"/>
  <c r="Q53"/>
  <c r="H53"/>
  <c r="N53" s="1"/>
  <c r="G53"/>
  <c r="T52"/>
  <c r="U52" s="1"/>
  <c r="S52"/>
  <c r="Q52"/>
  <c r="H52"/>
  <c r="N52" s="1"/>
  <c r="G52"/>
  <c r="T51"/>
  <c r="U51" s="1"/>
  <c r="S51"/>
  <c r="Q51"/>
  <c r="H51"/>
  <c r="N51" s="1"/>
  <c r="G51"/>
  <c r="U50"/>
  <c r="T50"/>
  <c r="S50"/>
  <c r="Q50"/>
  <c r="H50"/>
  <c r="T49"/>
  <c r="U49" s="1"/>
  <c r="S49"/>
  <c r="Q49"/>
  <c r="H49"/>
  <c r="N49" s="1"/>
  <c r="G49"/>
  <c r="P48"/>
  <c r="Q48" s="1"/>
  <c r="H48"/>
  <c r="N48" s="1"/>
  <c r="T47"/>
  <c r="U47" s="1"/>
  <c r="S47"/>
  <c r="Q47"/>
  <c r="H47"/>
  <c r="N47" s="1"/>
  <c r="G47"/>
  <c r="T46"/>
  <c r="U46" s="1"/>
  <c r="S46"/>
  <c r="Q46"/>
  <c r="H46"/>
  <c r="N46" s="1"/>
  <c r="G46"/>
  <c r="T45"/>
  <c r="U45" s="1"/>
  <c r="S45"/>
  <c r="Q45"/>
  <c r="H45"/>
  <c r="N45" s="1"/>
  <c r="G45"/>
  <c r="T44"/>
  <c r="U44" s="1"/>
  <c r="S44"/>
  <c r="Q44"/>
  <c r="H44"/>
  <c r="N44" s="1"/>
  <c r="G44"/>
  <c r="O43"/>
  <c r="H43"/>
  <c r="N43" s="1"/>
  <c r="Q42"/>
  <c r="H42"/>
  <c r="N42" s="1"/>
  <c r="O41"/>
  <c r="H41"/>
  <c r="N41" s="1"/>
  <c r="T40"/>
  <c r="U40" s="1"/>
  <c r="S40"/>
  <c r="Q40"/>
  <c r="H40"/>
  <c r="N40" s="1"/>
  <c r="G40"/>
  <c r="T39"/>
  <c r="U39" s="1"/>
  <c r="S39"/>
  <c r="Q39"/>
  <c r="H39"/>
  <c r="N39" s="1"/>
  <c r="G39"/>
  <c r="T38"/>
  <c r="U38" s="1"/>
  <c r="S38"/>
  <c r="Q38"/>
  <c r="H38"/>
  <c r="N38" s="1"/>
  <c r="G38"/>
  <c r="T37"/>
  <c r="U37" s="1"/>
  <c r="S37"/>
  <c r="Q37"/>
  <c r="H37"/>
  <c r="N37" s="1"/>
  <c r="G37"/>
  <c r="T36"/>
  <c r="U36" s="1"/>
  <c r="S36"/>
  <c r="Q36"/>
  <c r="H36"/>
  <c r="N36" s="1"/>
  <c r="G36"/>
  <c r="T35"/>
  <c r="U35" s="1"/>
  <c r="S35"/>
  <c r="Q35"/>
  <c r="H35"/>
  <c r="N35" s="1"/>
  <c r="G35"/>
  <c r="T34"/>
  <c r="U34" s="1"/>
  <c r="S34"/>
  <c r="Q34"/>
  <c r="H34"/>
  <c r="N34" s="1"/>
  <c r="G34"/>
  <c r="T33"/>
  <c r="U33" s="1"/>
  <c r="S33"/>
  <c r="Q33"/>
  <c r="H33"/>
  <c r="N33" s="1"/>
  <c r="G33"/>
  <c r="T32"/>
  <c r="U32" s="1"/>
  <c r="S32"/>
  <c r="Q32"/>
  <c r="H32"/>
  <c r="N32" s="1"/>
  <c r="G32"/>
  <c r="T31"/>
  <c r="U31" s="1"/>
  <c r="S31"/>
  <c r="Q31"/>
  <c r="H31"/>
  <c r="N31" s="1"/>
  <c r="G31"/>
  <c r="T30"/>
  <c r="U30" s="1"/>
  <c r="S30"/>
  <c r="Q30"/>
  <c r="H30"/>
  <c r="N30" s="1"/>
  <c r="G30"/>
  <c r="T29"/>
  <c r="U29" s="1"/>
  <c r="S29"/>
  <c r="Q29"/>
  <c r="H29"/>
  <c r="N29" s="1"/>
  <c r="G29"/>
  <c r="T28"/>
  <c r="U28" s="1"/>
  <c r="S28"/>
  <c r="Q28"/>
  <c r="H28"/>
  <c r="N28" s="1"/>
  <c r="G28"/>
  <c r="T27"/>
  <c r="U27" s="1"/>
  <c r="S27"/>
  <c r="Q27"/>
  <c r="H27"/>
  <c r="N27" s="1"/>
  <c r="G27"/>
  <c r="T26"/>
  <c r="U26" s="1"/>
  <c r="S26"/>
  <c r="Q26"/>
  <c r="H26"/>
  <c r="N26" s="1"/>
  <c r="G26"/>
  <c r="T25"/>
  <c r="U25" s="1"/>
  <c r="S25"/>
  <c r="Q25"/>
  <c r="H25"/>
  <c r="N25" s="1"/>
  <c r="G25"/>
  <c r="T24"/>
  <c r="U24" s="1"/>
  <c r="S24"/>
  <c r="Q24"/>
  <c r="H24"/>
  <c r="N24" s="1"/>
  <c r="G24"/>
  <c r="T23"/>
  <c r="U23" s="1"/>
  <c r="S23"/>
  <c r="Q23"/>
  <c r="H23"/>
  <c r="N23" s="1"/>
  <c r="G23"/>
  <c r="T22"/>
  <c r="U22" s="1"/>
  <c r="S22"/>
  <c r="Q22"/>
  <c r="H22"/>
  <c r="N22" s="1"/>
  <c r="G22"/>
  <c r="T21"/>
  <c r="U21" s="1"/>
  <c r="S21"/>
  <c r="Q21"/>
  <c r="H21"/>
  <c r="N21" s="1"/>
  <c r="G21"/>
  <c r="T20"/>
  <c r="U20" s="1"/>
  <c r="S20"/>
  <c r="Q20"/>
  <c r="H20"/>
  <c r="N20" s="1"/>
  <c r="G20"/>
  <c r="T19"/>
  <c r="U19" s="1"/>
  <c r="S19"/>
  <c r="Q19"/>
  <c r="H19"/>
  <c r="N19" s="1"/>
  <c r="G19"/>
  <c r="T18"/>
  <c r="U18" s="1"/>
  <c r="S18"/>
  <c r="Q18"/>
  <c r="H18"/>
  <c r="N18" s="1"/>
  <c r="G18"/>
  <c r="T17"/>
  <c r="U17" s="1"/>
  <c r="S17"/>
  <c r="Q17"/>
  <c r="H17"/>
  <c r="N17" s="1"/>
  <c r="G17"/>
  <c r="T16"/>
  <c r="U16" s="1"/>
  <c r="S16"/>
  <c r="O16"/>
  <c r="H16"/>
  <c r="N16" s="1"/>
  <c r="G16"/>
  <c r="T15"/>
  <c r="U15" s="1"/>
  <c r="S15"/>
  <c r="Q15"/>
  <c r="H15"/>
  <c r="N15" s="1"/>
  <c r="G15"/>
  <c r="T14"/>
  <c r="U14" s="1"/>
  <c r="S14"/>
  <c r="Q14"/>
  <c r="H14"/>
  <c r="N14" s="1"/>
  <c r="G14"/>
  <c r="T13"/>
  <c r="U13" s="1"/>
  <c r="S13"/>
  <c r="Q13"/>
  <c r="H13"/>
  <c r="N13" s="1"/>
  <c r="G13"/>
  <c r="T12"/>
  <c r="U12" s="1"/>
  <c r="S12"/>
  <c r="Q12"/>
  <c r="H12"/>
  <c r="N12" s="1"/>
  <c r="G12"/>
  <c r="T11"/>
  <c r="U11" s="1"/>
  <c r="S11"/>
  <c r="Q11"/>
  <c r="H11"/>
  <c r="N11" s="1"/>
  <c r="G11"/>
  <c r="T10"/>
  <c r="U10" s="1"/>
  <c r="S10"/>
  <c r="Q10"/>
  <c r="H10"/>
  <c r="N10" s="1"/>
  <c r="G10"/>
  <c r="T9"/>
  <c r="U9" s="1"/>
  <c r="S9"/>
  <c r="Q9"/>
  <c r="H9"/>
  <c r="G9"/>
  <c r="T8"/>
  <c r="U8" s="1"/>
  <c r="S8"/>
  <c r="Q8"/>
  <c r="H8"/>
  <c r="N8" s="1"/>
  <c r="G8"/>
  <c r="T7"/>
  <c r="U7" s="1"/>
  <c r="S7"/>
  <c r="Q7"/>
  <c r="H7"/>
  <c r="N7" s="1"/>
  <c r="G7"/>
  <c r="T6"/>
  <c r="U6" s="1"/>
  <c r="S6"/>
  <c r="Q6"/>
  <c r="H6"/>
  <c r="G6"/>
  <c r="U4"/>
  <c r="S4"/>
  <c r="Q4"/>
  <c r="N3"/>
  <c r="R79" i="24"/>
  <c r="M79"/>
  <c r="L79"/>
  <c r="K79"/>
  <c r="J79"/>
  <c r="I79"/>
  <c r="H79"/>
  <c r="T78"/>
  <c r="U78" s="1"/>
  <c r="S78"/>
  <c r="Q78"/>
  <c r="N78"/>
  <c r="G78"/>
  <c r="O77"/>
  <c r="N77"/>
  <c r="U76"/>
  <c r="S76"/>
  <c r="Q76"/>
  <c r="N76"/>
  <c r="G76"/>
  <c r="T75"/>
  <c r="U75" s="1"/>
  <c r="S75"/>
  <c r="Q75"/>
  <c r="N75"/>
  <c r="G75"/>
  <c r="O74"/>
  <c r="N74"/>
  <c r="U73"/>
  <c r="T73"/>
  <c r="S73"/>
  <c r="Q73"/>
  <c r="T72"/>
  <c r="U72" s="1"/>
  <c r="S72"/>
  <c r="Q72"/>
  <c r="N72"/>
  <c r="G72"/>
  <c r="T71"/>
  <c r="U71" s="1"/>
  <c r="S71"/>
  <c r="Q71"/>
  <c r="N71"/>
  <c r="G71"/>
  <c r="P70"/>
  <c r="T70" s="1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O65"/>
  <c r="N65"/>
  <c r="T64"/>
  <c r="U64" s="1"/>
  <c r="S64"/>
  <c r="Q64"/>
  <c r="N64"/>
  <c r="G64"/>
  <c r="T63"/>
  <c r="U63" s="1"/>
  <c r="S63"/>
  <c r="Q63"/>
  <c r="N63"/>
  <c r="G63"/>
  <c r="U62"/>
  <c r="T62"/>
  <c r="S62"/>
  <c r="Q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U50"/>
  <c r="T50"/>
  <c r="S50"/>
  <c r="Q50"/>
  <c r="T49"/>
  <c r="U49" s="1"/>
  <c r="S49"/>
  <c r="Q49"/>
  <c r="N49"/>
  <c r="G49"/>
  <c r="P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O43"/>
  <c r="N43"/>
  <c r="Q42"/>
  <c r="N42"/>
  <c r="O41"/>
  <c r="N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P20"/>
  <c r="Q20" s="1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O16"/>
  <c r="P16" s="1"/>
  <c r="N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9" i="23"/>
  <c r="M79"/>
  <c r="L79"/>
  <c r="K79"/>
  <c r="J79"/>
  <c r="I79"/>
  <c r="H79"/>
  <c r="T78"/>
  <c r="U78" s="1"/>
  <c r="S78"/>
  <c r="Q78"/>
  <c r="N78"/>
  <c r="G78"/>
  <c r="O77"/>
  <c r="P77" s="1"/>
  <c r="N77"/>
  <c r="U76"/>
  <c r="S76"/>
  <c r="Q76"/>
  <c r="N76"/>
  <c r="G76"/>
  <c r="T75"/>
  <c r="U75" s="1"/>
  <c r="S75"/>
  <c r="Q75"/>
  <c r="N75"/>
  <c r="G75"/>
  <c r="O74"/>
  <c r="N74"/>
  <c r="U73"/>
  <c r="T73"/>
  <c r="S73"/>
  <c r="Q73"/>
  <c r="T72"/>
  <c r="U72" s="1"/>
  <c r="S72"/>
  <c r="Q72"/>
  <c r="N72"/>
  <c r="G72"/>
  <c r="T71"/>
  <c r="U71" s="1"/>
  <c r="S71"/>
  <c r="Q71"/>
  <c r="N71"/>
  <c r="G71"/>
  <c r="P70"/>
  <c r="Q70" s="1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O65"/>
  <c r="P65" s="1"/>
  <c r="N65"/>
  <c r="T64"/>
  <c r="U64" s="1"/>
  <c r="S64"/>
  <c r="Q64"/>
  <c r="N64"/>
  <c r="G64"/>
  <c r="T63"/>
  <c r="U63" s="1"/>
  <c r="S63"/>
  <c r="Q63"/>
  <c r="N63"/>
  <c r="G63"/>
  <c r="U62"/>
  <c r="T62"/>
  <c r="S62"/>
  <c r="Q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U50"/>
  <c r="T50"/>
  <c r="S50"/>
  <c r="Q50"/>
  <c r="T49"/>
  <c r="U49" s="1"/>
  <c r="S49"/>
  <c r="Q49"/>
  <c r="N49"/>
  <c r="G49"/>
  <c r="P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O43"/>
  <c r="N43"/>
  <c r="Q42"/>
  <c r="N42"/>
  <c r="O41"/>
  <c r="N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P20"/>
  <c r="Q20" s="1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O16"/>
  <c r="N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G9"/>
  <c r="T8"/>
  <c r="U8" s="1"/>
  <c r="S8"/>
  <c r="Q8"/>
  <c r="N8"/>
  <c r="G8"/>
  <c r="T7"/>
  <c r="U7" s="1"/>
  <c r="S7"/>
  <c r="Q7"/>
  <c r="N7"/>
  <c r="G7"/>
  <c r="T6"/>
  <c r="U6" s="1"/>
  <c r="S6"/>
  <c r="Q6"/>
  <c r="N6"/>
  <c r="G6"/>
  <c r="U4"/>
  <c r="S4"/>
  <c r="Q4"/>
  <c r="N3"/>
  <c r="R78" i="22"/>
  <c r="M78"/>
  <c r="L78"/>
  <c r="K78"/>
  <c r="J78"/>
  <c r="I78"/>
  <c r="H78"/>
  <c r="T77"/>
  <c r="U77" s="1"/>
  <c r="S77"/>
  <c r="Q77"/>
  <c r="N77"/>
  <c r="G77"/>
  <c r="O76"/>
  <c r="N76"/>
  <c r="T75"/>
  <c r="U75" s="1"/>
  <c r="S75"/>
  <c r="Q75"/>
  <c r="N75"/>
  <c r="G75"/>
  <c r="O74"/>
  <c r="N74"/>
  <c r="U73"/>
  <c r="T73"/>
  <c r="S73"/>
  <c r="Q73"/>
  <c r="T72"/>
  <c r="U72" s="1"/>
  <c r="S72"/>
  <c r="Q72"/>
  <c r="N72"/>
  <c r="G72"/>
  <c r="T71"/>
  <c r="U71" s="1"/>
  <c r="S71"/>
  <c r="Q71"/>
  <c r="N71"/>
  <c r="G71"/>
  <c r="P70"/>
  <c r="Q70" s="1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O65"/>
  <c r="P65" s="1"/>
  <c r="N65"/>
  <c r="T64"/>
  <c r="U64" s="1"/>
  <c r="S64"/>
  <c r="Q64"/>
  <c r="N64"/>
  <c r="G64"/>
  <c r="T63"/>
  <c r="U63" s="1"/>
  <c r="S63"/>
  <c r="Q63"/>
  <c r="N63"/>
  <c r="G63"/>
  <c r="U62"/>
  <c r="T62"/>
  <c r="S62"/>
  <c r="Q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U50"/>
  <c r="T50"/>
  <c r="S50"/>
  <c r="Q50"/>
  <c r="T49"/>
  <c r="U49" s="1"/>
  <c r="S49"/>
  <c r="Q49"/>
  <c r="N49"/>
  <c r="G49"/>
  <c r="P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O43"/>
  <c r="N43"/>
  <c r="Q42"/>
  <c r="N42"/>
  <c r="O41"/>
  <c r="N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P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O16"/>
  <c r="N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5" i="21"/>
  <c r="M75"/>
  <c r="L75"/>
  <c r="K75"/>
  <c r="J75"/>
  <c r="I75"/>
  <c r="H75"/>
  <c r="T74"/>
  <c r="U74" s="1"/>
  <c r="S74"/>
  <c r="Q74"/>
  <c r="N74"/>
  <c r="G74"/>
  <c r="O73"/>
  <c r="N73"/>
  <c r="T72"/>
  <c r="U72" s="1"/>
  <c r="S72"/>
  <c r="Q72"/>
  <c r="N72"/>
  <c r="G72"/>
  <c r="O71"/>
  <c r="P71" s="1"/>
  <c r="N71"/>
  <c r="T70"/>
  <c r="U70" s="1"/>
  <c r="S70"/>
  <c r="Q70"/>
  <c r="N70"/>
  <c r="G70"/>
  <c r="T69"/>
  <c r="U69" s="1"/>
  <c r="S69"/>
  <c r="Q69"/>
  <c r="N69"/>
  <c r="G69"/>
  <c r="P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O63"/>
  <c r="N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P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O43"/>
  <c r="N43"/>
  <c r="Q42"/>
  <c r="N42"/>
  <c r="O41"/>
  <c r="P41" s="1"/>
  <c r="N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P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O16"/>
  <c r="N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G9"/>
  <c r="T8"/>
  <c r="U8" s="1"/>
  <c r="S8"/>
  <c r="Q8"/>
  <c r="N8"/>
  <c r="G8"/>
  <c r="T7"/>
  <c r="U7" s="1"/>
  <c r="S7"/>
  <c r="Q7"/>
  <c r="N7"/>
  <c r="G7"/>
  <c r="T6"/>
  <c r="U6" s="1"/>
  <c r="S6"/>
  <c r="Q6"/>
  <c r="N6"/>
  <c r="G6"/>
  <c r="U4"/>
  <c r="S4"/>
  <c r="Q4"/>
  <c r="N3"/>
  <c r="R75" i="20"/>
  <c r="P75"/>
  <c r="O75"/>
  <c r="M75"/>
  <c r="L75"/>
  <c r="K75"/>
  <c r="J75"/>
  <c r="I75"/>
  <c r="H75"/>
  <c r="T74"/>
  <c r="U74" s="1"/>
  <c r="S74"/>
  <c r="Q74"/>
  <c r="N74"/>
  <c r="G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T69"/>
  <c r="U69" s="1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Q42"/>
  <c r="N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19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G9"/>
  <c r="T8"/>
  <c r="U8" s="1"/>
  <c r="S8"/>
  <c r="Q8"/>
  <c r="N8"/>
  <c r="G8"/>
  <c r="T7"/>
  <c r="U7" s="1"/>
  <c r="S7"/>
  <c r="Q7"/>
  <c r="N7"/>
  <c r="G7"/>
  <c r="T6"/>
  <c r="U6" s="1"/>
  <c r="S6"/>
  <c r="Q6"/>
  <c r="N6"/>
  <c r="G6"/>
  <c r="U4"/>
  <c r="S4"/>
  <c r="Q4"/>
  <c r="N3"/>
  <c r="R74" i="18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17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U6" s="1"/>
  <c r="S6"/>
  <c r="Q6"/>
  <c r="N6"/>
  <c r="G6"/>
  <c r="U4"/>
  <c r="S4"/>
  <c r="Q4"/>
  <c r="N3"/>
  <c r="R74" i="16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15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14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13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12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T26"/>
  <c r="U26" s="1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11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U26"/>
  <c r="T26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10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U26"/>
  <c r="T26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9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U26"/>
  <c r="T26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8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U26"/>
  <c r="T26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7"/>
  <c r="P74"/>
  <c r="O74"/>
  <c r="M74"/>
  <c r="L74"/>
  <c r="K74"/>
  <c r="J74"/>
  <c r="I74"/>
  <c r="H74"/>
  <c r="T73"/>
  <c r="U73" s="1"/>
  <c r="S73"/>
  <c r="Q73"/>
  <c r="N73"/>
  <c r="G73"/>
  <c r="T72"/>
  <c r="U72" s="1"/>
  <c r="S72"/>
  <c r="Q72"/>
  <c r="N72"/>
  <c r="G72"/>
  <c r="T71"/>
  <c r="U71" s="1"/>
  <c r="S71"/>
  <c r="Q71"/>
  <c r="N71"/>
  <c r="G71"/>
  <c r="T70"/>
  <c r="U70" s="1"/>
  <c r="S70"/>
  <c r="Q70"/>
  <c r="N70"/>
  <c r="G70"/>
  <c r="U69"/>
  <c r="T69"/>
  <c r="S69"/>
  <c r="Q69"/>
  <c r="N69"/>
  <c r="G69"/>
  <c r="T68"/>
  <c r="U68" s="1"/>
  <c r="S68"/>
  <c r="Q68"/>
  <c r="N68"/>
  <c r="G68"/>
  <c r="T67"/>
  <c r="U67" s="1"/>
  <c r="S67"/>
  <c r="Q67"/>
  <c r="N67"/>
  <c r="G67"/>
  <c r="T66"/>
  <c r="U66" s="1"/>
  <c r="S66"/>
  <c r="Q66"/>
  <c r="N66"/>
  <c r="G66"/>
  <c r="T65"/>
  <c r="U65" s="1"/>
  <c r="S65"/>
  <c r="Q65"/>
  <c r="N65"/>
  <c r="G65"/>
  <c r="T64"/>
  <c r="U64" s="1"/>
  <c r="S64"/>
  <c r="Q64"/>
  <c r="N64"/>
  <c r="G64"/>
  <c r="T63"/>
  <c r="U63" s="1"/>
  <c r="S63"/>
  <c r="Q63"/>
  <c r="N63"/>
  <c r="G63"/>
  <c r="T62"/>
  <c r="U62" s="1"/>
  <c r="S62"/>
  <c r="Q62"/>
  <c r="N62"/>
  <c r="G62"/>
  <c r="T61"/>
  <c r="U61" s="1"/>
  <c r="S61"/>
  <c r="Q61"/>
  <c r="N61"/>
  <c r="G61"/>
  <c r="T60"/>
  <c r="U60" s="1"/>
  <c r="S60"/>
  <c r="Q60"/>
  <c r="N60"/>
  <c r="G60"/>
  <c r="T59"/>
  <c r="U59" s="1"/>
  <c r="S59"/>
  <c r="Q59"/>
  <c r="N59"/>
  <c r="G59"/>
  <c r="T58"/>
  <c r="U58" s="1"/>
  <c r="S58"/>
  <c r="Q58"/>
  <c r="N58"/>
  <c r="G58"/>
  <c r="T57"/>
  <c r="U57" s="1"/>
  <c r="S57"/>
  <c r="Q57"/>
  <c r="N57"/>
  <c r="G57"/>
  <c r="T56"/>
  <c r="U56" s="1"/>
  <c r="S56"/>
  <c r="Q56"/>
  <c r="N56"/>
  <c r="G56"/>
  <c r="T55"/>
  <c r="U55" s="1"/>
  <c r="S55"/>
  <c r="Q55"/>
  <c r="N55"/>
  <c r="G55"/>
  <c r="T54"/>
  <c r="U54" s="1"/>
  <c r="S54"/>
  <c r="Q54"/>
  <c r="N54"/>
  <c r="G54"/>
  <c r="T53"/>
  <c r="U53" s="1"/>
  <c r="S53"/>
  <c r="Q53"/>
  <c r="N53"/>
  <c r="G53"/>
  <c r="T52"/>
  <c r="U52" s="1"/>
  <c r="S52"/>
  <c r="Q52"/>
  <c r="N52"/>
  <c r="G52"/>
  <c r="T51"/>
  <c r="U51" s="1"/>
  <c r="S51"/>
  <c r="Q51"/>
  <c r="N51"/>
  <c r="G51"/>
  <c r="T50"/>
  <c r="U50" s="1"/>
  <c r="S50"/>
  <c r="Q50"/>
  <c r="N50"/>
  <c r="G50"/>
  <c r="T49"/>
  <c r="U49" s="1"/>
  <c r="S49"/>
  <c r="Q49"/>
  <c r="N49"/>
  <c r="G49"/>
  <c r="T48"/>
  <c r="U48" s="1"/>
  <c r="S48"/>
  <c r="Q48"/>
  <c r="N48"/>
  <c r="G48"/>
  <c r="T47"/>
  <c r="U47" s="1"/>
  <c r="S47"/>
  <c r="Q47"/>
  <c r="N47"/>
  <c r="G47"/>
  <c r="T46"/>
  <c r="U46" s="1"/>
  <c r="S46"/>
  <c r="Q46"/>
  <c r="N46"/>
  <c r="G46"/>
  <c r="T45"/>
  <c r="U45" s="1"/>
  <c r="S45"/>
  <c r="Q45"/>
  <c r="N45"/>
  <c r="G45"/>
  <c r="T44"/>
  <c r="U44" s="1"/>
  <c r="S44"/>
  <c r="Q44"/>
  <c r="N44"/>
  <c r="G44"/>
  <c r="T43"/>
  <c r="U43" s="1"/>
  <c r="S43"/>
  <c r="Q43"/>
  <c r="N43"/>
  <c r="G43"/>
  <c r="T42"/>
  <c r="U42" s="1"/>
  <c r="S42"/>
  <c r="Q42"/>
  <c r="N42"/>
  <c r="G42"/>
  <c r="T41"/>
  <c r="U41" s="1"/>
  <c r="S41"/>
  <c r="Q41"/>
  <c r="N41"/>
  <c r="G41"/>
  <c r="T40"/>
  <c r="U40" s="1"/>
  <c r="S40"/>
  <c r="Q40"/>
  <c r="N40"/>
  <c r="G40"/>
  <c r="T39"/>
  <c r="U39" s="1"/>
  <c r="S39"/>
  <c r="Q39"/>
  <c r="N39"/>
  <c r="G39"/>
  <c r="T38"/>
  <c r="U38" s="1"/>
  <c r="S38"/>
  <c r="Q38"/>
  <c r="N38"/>
  <c r="G38"/>
  <c r="T37"/>
  <c r="U37" s="1"/>
  <c r="S37"/>
  <c r="Q37"/>
  <c r="N37"/>
  <c r="G37"/>
  <c r="T36"/>
  <c r="U36" s="1"/>
  <c r="S36"/>
  <c r="Q36"/>
  <c r="N36"/>
  <c r="G36"/>
  <c r="T35"/>
  <c r="U35" s="1"/>
  <c r="S35"/>
  <c r="Q35"/>
  <c r="N35"/>
  <c r="G35"/>
  <c r="T34"/>
  <c r="U34" s="1"/>
  <c r="S34"/>
  <c r="Q34"/>
  <c r="N34"/>
  <c r="G34"/>
  <c r="T33"/>
  <c r="U33" s="1"/>
  <c r="S33"/>
  <c r="Q33"/>
  <c r="N33"/>
  <c r="G33"/>
  <c r="T32"/>
  <c r="U32" s="1"/>
  <c r="S32"/>
  <c r="Q32"/>
  <c r="N32"/>
  <c r="G32"/>
  <c r="T31"/>
  <c r="U31" s="1"/>
  <c r="S31"/>
  <c r="Q31"/>
  <c r="N31"/>
  <c r="G31"/>
  <c r="T30"/>
  <c r="U30" s="1"/>
  <c r="S30"/>
  <c r="Q30"/>
  <c r="N30"/>
  <c r="G30"/>
  <c r="T29"/>
  <c r="U29" s="1"/>
  <c r="S29"/>
  <c r="Q29"/>
  <c r="N29"/>
  <c r="G29"/>
  <c r="T28"/>
  <c r="U28" s="1"/>
  <c r="S28"/>
  <c r="Q28"/>
  <c r="N28"/>
  <c r="G28"/>
  <c r="T27"/>
  <c r="U27" s="1"/>
  <c r="S27"/>
  <c r="Q27"/>
  <c r="N27"/>
  <c r="G27"/>
  <c r="U26"/>
  <c r="T26"/>
  <c r="S26"/>
  <c r="Q26"/>
  <c r="N26"/>
  <c r="G26"/>
  <c r="T25"/>
  <c r="U25" s="1"/>
  <c r="S25"/>
  <c r="Q25"/>
  <c r="N25"/>
  <c r="G25"/>
  <c r="T24"/>
  <c r="U24" s="1"/>
  <c r="S24"/>
  <c r="Q24"/>
  <c r="N24"/>
  <c r="G24"/>
  <c r="T23"/>
  <c r="U23" s="1"/>
  <c r="S23"/>
  <c r="Q23"/>
  <c r="N23"/>
  <c r="G23"/>
  <c r="T22"/>
  <c r="U22" s="1"/>
  <c r="S22"/>
  <c r="Q22"/>
  <c r="N22"/>
  <c r="G22"/>
  <c r="T21"/>
  <c r="U21" s="1"/>
  <c r="S21"/>
  <c r="Q21"/>
  <c r="N21"/>
  <c r="G21"/>
  <c r="T20"/>
  <c r="U20" s="1"/>
  <c r="S20"/>
  <c r="Q20"/>
  <c r="N20"/>
  <c r="G20"/>
  <c r="T19"/>
  <c r="U19" s="1"/>
  <c r="S19"/>
  <c r="Q19"/>
  <c r="N19"/>
  <c r="G19"/>
  <c r="T18"/>
  <c r="U18" s="1"/>
  <c r="S18"/>
  <c r="Q18"/>
  <c r="N18"/>
  <c r="G18"/>
  <c r="T17"/>
  <c r="U17" s="1"/>
  <c r="S17"/>
  <c r="Q17"/>
  <c r="N17"/>
  <c r="G17"/>
  <c r="T16"/>
  <c r="U16" s="1"/>
  <c r="S16"/>
  <c r="Q16"/>
  <c r="N16"/>
  <c r="G16"/>
  <c r="T15"/>
  <c r="U15" s="1"/>
  <c r="S15"/>
  <c r="Q15"/>
  <c r="N15"/>
  <c r="G15"/>
  <c r="T14"/>
  <c r="U14" s="1"/>
  <c r="S14"/>
  <c r="Q14"/>
  <c r="N14"/>
  <c r="G14"/>
  <c r="T13"/>
  <c r="U13" s="1"/>
  <c r="S13"/>
  <c r="Q13"/>
  <c r="N13"/>
  <c r="G13"/>
  <c r="T12"/>
  <c r="U12" s="1"/>
  <c r="S12"/>
  <c r="Q12"/>
  <c r="N12"/>
  <c r="G12"/>
  <c r="T11"/>
  <c r="U11" s="1"/>
  <c r="S11"/>
  <c r="Q11"/>
  <c r="N11"/>
  <c r="G11"/>
  <c r="T10"/>
  <c r="U10" s="1"/>
  <c r="S10"/>
  <c r="Q10"/>
  <c r="N10"/>
  <c r="G10"/>
  <c r="T9"/>
  <c r="U9" s="1"/>
  <c r="S9"/>
  <c r="Q9"/>
  <c r="N9"/>
  <c r="G9"/>
  <c r="T8"/>
  <c r="U8" s="1"/>
  <c r="S8"/>
  <c r="Q8"/>
  <c r="N8"/>
  <c r="G8"/>
  <c r="T7"/>
  <c r="U7" s="1"/>
  <c r="S7"/>
  <c r="Q7"/>
  <c r="N7"/>
  <c r="G7"/>
  <c r="T6"/>
  <c r="S6"/>
  <c r="Q6"/>
  <c r="N6"/>
  <c r="G6"/>
  <c r="U4"/>
  <c r="S4"/>
  <c r="Q4"/>
  <c r="N3"/>
  <c r="R74" i="6"/>
  <c r="P74"/>
  <c r="O74"/>
  <c r="M74"/>
  <c r="L74"/>
  <c r="K74"/>
  <c r="J74"/>
  <c r="I74"/>
  <c r="H74"/>
  <c r="U73"/>
  <c r="T73"/>
  <c r="S73"/>
  <c r="Q73"/>
  <c r="N73"/>
  <c r="G73"/>
  <c r="U72"/>
  <c r="T72"/>
  <c r="S72"/>
  <c r="Q72"/>
  <c r="N72"/>
  <c r="G72"/>
  <c r="U71"/>
  <c r="T71"/>
  <c r="S71"/>
  <c r="Q71"/>
  <c r="N71"/>
  <c r="G71"/>
  <c r="U70"/>
  <c r="T70"/>
  <c r="S70"/>
  <c r="Q70"/>
  <c r="N70"/>
  <c r="G70"/>
  <c r="U69"/>
  <c r="T69"/>
  <c r="S69"/>
  <c r="Q69"/>
  <c r="N69"/>
  <c r="G69"/>
  <c r="U68"/>
  <c r="T68"/>
  <c r="S68"/>
  <c r="Q68"/>
  <c r="N68"/>
  <c r="G68"/>
  <c r="U67"/>
  <c r="T67"/>
  <c r="S67"/>
  <c r="Q67"/>
  <c r="N67"/>
  <c r="G67"/>
  <c r="U66"/>
  <c r="T66"/>
  <c r="S66"/>
  <c r="Q66"/>
  <c r="N66"/>
  <c r="G66"/>
  <c r="U65"/>
  <c r="T65"/>
  <c r="S65"/>
  <c r="Q65"/>
  <c r="N65"/>
  <c r="G65"/>
  <c r="U64"/>
  <c r="T64"/>
  <c r="S64"/>
  <c r="Q64"/>
  <c r="N64"/>
  <c r="G64"/>
  <c r="U63"/>
  <c r="T63"/>
  <c r="S63"/>
  <c r="Q63"/>
  <c r="N63"/>
  <c r="G63"/>
  <c r="T62"/>
  <c r="U62" s="1"/>
  <c r="S62"/>
  <c r="Q62"/>
  <c r="N62"/>
  <c r="G62"/>
  <c r="U61"/>
  <c r="T61"/>
  <c r="S61"/>
  <c r="Q61"/>
  <c r="N61"/>
  <c r="G61"/>
  <c r="U60"/>
  <c r="T60"/>
  <c r="S60"/>
  <c r="Q60"/>
  <c r="N60"/>
  <c r="G60"/>
  <c r="U59"/>
  <c r="T59"/>
  <c r="S59"/>
  <c r="Q59"/>
  <c r="N59"/>
  <c r="G59"/>
  <c r="U58"/>
  <c r="T58"/>
  <c r="S58"/>
  <c r="Q58"/>
  <c r="N58"/>
  <c r="G58"/>
  <c r="U57"/>
  <c r="T57"/>
  <c r="S57"/>
  <c r="Q57"/>
  <c r="N57"/>
  <c r="G57"/>
  <c r="T56"/>
  <c r="U56" s="1"/>
  <c r="S56"/>
  <c r="Q56"/>
  <c r="N56"/>
  <c r="G56"/>
  <c r="U55"/>
  <c r="T55"/>
  <c r="S55"/>
  <c r="Q55"/>
  <c r="N55"/>
  <c r="G55"/>
  <c r="U54"/>
  <c r="T54"/>
  <c r="S54"/>
  <c r="Q54"/>
  <c r="N54"/>
  <c r="G54"/>
  <c r="U53"/>
  <c r="T53"/>
  <c r="S53"/>
  <c r="Q53"/>
  <c r="N53"/>
  <c r="G53"/>
  <c r="U52"/>
  <c r="T52"/>
  <c r="S52"/>
  <c r="Q52"/>
  <c r="N52"/>
  <c r="G52"/>
  <c r="U51"/>
  <c r="T51"/>
  <c r="S51"/>
  <c r="Q51"/>
  <c r="N51"/>
  <c r="G51"/>
  <c r="U50"/>
  <c r="T50"/>
  <c r="S50"/>
  <c r="Q50"/>
  <c r="N50"/>
  <c r="G50"/>
  <c r="U49"/>
  <c r="T49"/>
  <c r="S49"/>
  <c r="Q49"/>
  <c r="N49"/>
  <c r="G49"/>
  <c r="U48"/>
  <c r="T48"/>
  <c r="S48"/>
  <c r="Q48"/>
  <c r="N48"/>
  <c r="G48"/>
  <c r="U47"/>
  <c r="T47"/>
  <c r="S47"/>
  <c r="Q47"/>
  <c r="N47"/>
  <c r="G47"/>
  <c r="U46"/>
  <c r="T46"/>
  <c r="S46"/>
  <c r="Q46"/>
  <c r="N46"/>
  <c r="G46"/>
  <c r="U45"/>
  <c r="T45"/>
  <c r="S45"/>
  <c r="Q45"/>
  <c r="N45"/>
  <c r="G45"/>
  <c r="U44"/>
  <c r="T44"/>
  <c r="S44"/>
  <c r="Q44"/>
  <c r="N44"/>
  <c r="G44"/>
  <c r="U43"/>
  <c r="T43"/>
  <c r="S43"/>
  <c r="Q43"/>
  <c r="N43"/>
  <c r="G43"/>
  <c r="U42"/>
  <c r="T42"/>
  <c r="S42"/>
  <c r="Q42"/>
  <c r="N42"/>
  <c r="G42"/>
  <c r="U41"/>
  <c r="T41"/>
  <c r="S41"/>
  <c r="Q41"/>
  <c r="N41"/>
  <c r="G41"/>
  <c r="U40"/>
  <c r="T40"/>
  <c r="S40"/>
  <c r="Q40"/>
  <c r="N40"/>
  <c r="G40"/>
  <c r="U39"/>
  <c r="T39"/>
  <c r="S39"/>
  <c r="Q39"/>
  <c r="N39"/>
  <c r="G39"/>
  <c r="U38"/>
  <c r="T38"/>
  <c r="S38"/>
  <c r="Q38"/>
  <c r="N38"/>
  <c r="G38"/>
  <c r="U37"/>
  <c r="T37"/>
  <c r="S37"/>
  <c r="Q37"/>
  <c r="N37"/>
  <c r="G37"/>
  <c r="U36"/>
  <c r="T36"/>
  <c r="S36"/>
  <c r="Q36"/>
  <c r="N36"/>
  <c r="G36"/>
  <c r="U35"/>
  <c r="T35"/>
  <c r="S35"/>
  <c r="Q35"/>
  <c r="N35"/>
  <c r="G35"/>
  <c r="U34"/>
  <c r="T34"/>
  <c r="S34"/>
  <c r="Q34"/>
  <c r="N34"/>
  <c r="G34"/>
  <c r="U33"/>
  <c r="T33"/>
  <c r="S33"/>
  <c r="Q33"/>
  <c r="N33"/>
  <c r="G33"/>
  <c r="U32"/>
  <c r="T32"/>
  <c r="S32"/>
  <c r="Q32"/>
  <c r="N32"/>
  <c r="G32"/>
  <c r="U31"/>
  <c r="T31"/>
  <c r="S31"/>
  <c r="Q31"/>
  <c r="N31"/>
  <c r="G31"/>
  <c r="U30"/>
  <c r="T30"/>
  <c r="S30"/>
  <c r="Q30"/>
  <c r="N30"/>
  <c r="G30"/>
  <c r="U29"/>
  <c r="T29"/>
  <c r="S29"/>
  <c r="Q29"/>
  <c r="N29"/>
  <c r="G29"/>
  <c r="U28"/>
  <c r="T28"/>
  <c r="S28"/>
  <c r="Q28"/>
  <c r="N28"/>
  <c r="G28"/>
  <c r="U27"/>
  <c r="T27"/>
  <c r="S27"/>
  <c r="Q27"/>
  <c r="N27"/>
  <c r="G27"/>
  <c r="U26"/>
  <c r="T26"/>
  <c r="S26"/>
  <c r="Q26"/>
  <c r="N26"/>
  <c r="G26"/>
  <c r="U25"/>
  <c r="T25"/>
  <c r="S25"/>
  <c r="Q25"/>
  <c r="N25"/>
  <c r="G25"/>
  <c r="U24"/>
  <c r="T24"/>
  <c r="S24"/>
  <c r="Q24"/>
  <c r="N24"/>
  <c r="G24"/>
  <c r="U23"/>
  <c r="T23"/>
  <c r="S23"/>
  <c r="Q23"/>
  <c r="N23"/>
  <c r="G23"/>
  <c r="T22"/>
  <c r="U22" s="1"/>
  <c r="S22"/>
  <c r="Q22"/>
  <c r="N22"/>
  <c r="G22"/>
  <c r="U21"/>
  <c r="T21"/>
  <c r="S21"/>
  <c r="Q21"/>
  <c r="N21"/>
  <c r="G21"/>
  <c r="U20"/>
  <c r="T20"/>
  <c r="S20"/>
  <c r="Q20"/>
  <c r="N20"/>
  <c r="G20"/>
  <c r="U19"/>
  <c r="T19"/>
  <c r="S19"/>
  <c r="Q19"/>
  <c r="N19"/>
  <c r="G19"/>
  <c r="U18"/>
  <c r="T18"/>
  <c r="S18"/>
  <c r="Q18"/>
  <c r="N18"/>
  <c r="G18"/>
  <c r="U17"/>
  <c r="T17"/>
  <c r="S17"/>
  <c r="Q17"/>
  <c r="N17"/>
  <c r="G17"/>
  <c r="T16"/>
  <c r="U16" s="1"/>
  <c r="S16"/>
  <c r="Q16"/>
  <c r="N16"/>
  <c r="G16"/>
  <c r="U15"/>
  <c r="T15"/>
  <c r="S15"/>
  <c r="Q15"/>
  <c r="N15"/>
  <c r="G15"/>
  <c r="U14"/>
  <c r="T14"/>
  <c r="S14"/>
  <c r="Q14"/>
  <c r="N14"/>
  <c r="G14"/>
  <c r="U13"/>
  <c r="T13"/>
  <c r="S13"/>
  <c r="Q13"/>
  <c r="N13"/>
  <c r="G13"/>
  <c r="U12"/>
  <c r="T12"/>
  <c r="S12"/>
  <c r="Q12"/>
  <c r="N12"/>
  <c r="G12"/>
  <c r="U11"/>
  <c r="T11"/>
  <c r="S11"/>
  <c r="Q11"/>
  <c r="N11"/>
  <c r="G11"/>
  <c r="U10"/>
  <c r="T10"/>
  <c r="S10"/>
  <c r="Q10"/>
  <c r="N10"/>
  <c r="G10"/>
  <c r="U9"/>
  <c r="T9"/>
  <c r="S9"/>
  <c r="Q9"/>
  <c r="N9"/>
  <c r="G9"/>
  <c r="U8"/>
  <c r="T8"/>
  <c r="S8"/>
  <c r="Q8"/>
  <c r="N8"/>
  <c r="G8"/>
  <c r="U7"/>
  <c r="T7"/>
  <c r="S7"/>
  <c r="Q7"/>
  <c r="N7"/>
  <c r="G7"/>
  <c r="U6"/>
  <c r="T6"/>
  <c r="S6"/>
  <c r="Q6"/>
  <c r="N6"/>
  <c r="G6"/>
  <c r="U4"/>
  <c r="S4"/>
  <c r="Q4"/>
  <c r="N3"/>
  <c r="T74" i="5"/>
  <c r="R74"/>
  <c r="P74"/>
  <c r="U74" s="1"/>
  <c r="O74"/>
  <c r="Q74" s="1"/>
  <c r="M74"/>
  <c r="L74"/>
  <c r="K74"/>
  <c r="J74"/>
  <c r="I74"/>
  <c r="H74"/>
  <c r="G74"/>
  <c r="U73"/>
  <c r="S73"/>
  <c r="Q73"/>
  <c r="N73"/>
  <c r="U72"/>
  <c r="S72"/>
  <c r="Q72"/>
  <c r="N72"/>
  <c r="U71"/>
  <c r="S71"/>
  <c r="Q71"/>
  <c r="N71"/>
  <c r="U70"/>
  <c r="S70"/>
  <c r="Q70"/>
  <c r="N70"/>
  <c r="U69"/>
  <c r="S69"/>
  <c r="Q69"/>
  <c r="N69"/>
  <c r="U68"/>
  <c r="S68"/>
  <c r="Q68"/>
  <c r="N68"/>
  <c r="U67"/>
  <c r="S67"/>
  <c r="Q67"/>
  <c r="N67"/>
  <c r="U66"/>
  <c r="S66"/>
  <c r="Q66"/>
  <c r="N66"/>
  <c r="U65"/>
  <c r="S65"/>
  <c r="Q65"/>
  <c r="N65"/>
  <c r="U64"/>
  <c r="S64"/>
  <c r="Q64"/>
  <c r="N64"/>
  <c r="U63"/>
  <c r="S63"/>
  <c r="Q63"/>
  <c r="N63"/>
  <c r="U62"/>
  <c r="S62"/>
  <c r="Q62"/>
  <c r="N62"/>
  <c r="U61"/>
  <c r="S61"/>
  <c r="Q61"/>
  <c r="N61"/>
  <c r="U60"/>
  <c r="S60"/>
  <c r="Q60"/>
  <c r="N60"/>
  <c r="U59"/>
  <c r="S59"/>
  <c r="Q59"/>
  <c r="N59"/>
  <c r="U58"/>
  <c r="S58"/>
  <c r="Q58"/>
  <c r="N58"/>
  <c r="U57"/>
  <c r="S57"/>
  <c r="Q57"/>
  <c r="N57"/>
  <c r="U56"/>
  <c r="S56"/>
  <c r="Q56"/>
  <c r="N56"/>
  <c r="U55"/>
  <c r="S55"/>
  <c r="Q55"/>
  <c r="N55"/>
  <c r="U54"/>
  <c r="S54"/>
  <c r="Q54"/>
  <c r="N54"/>
  <c r="U53"/>
  <c r="S53"/>
  <c r="Q53"/>
  <c r="N53"/>
  <c r="U52"/>
  <c r="S52"/>
  <c r="Q52"/>
  <c r="N52"/>
  <c r="U51"/>
  <c r="S51"/>
  <c r="Q51"/>
  <c r="N51"/>
  <c r="U50"/>
  <c r="S50"/>
  <c r="Q50"/>
  <c r="N50"/>
  <c r="U49"/>
  <c r="S49"/>
  <c r="Q49"/>
  <c r="N49"/>
  <c r="U48"/>
  <c r="S48"/>
  <c r="Q48"/>
  <c r="N48"/>
  <c r="U47"/>
  <c r="S47"/>
  <c r="Q47"/>
  <c r="N47"/>
  <c r="U46"/>
  <c r="S46"/>
  <c r="Q46"/>
  <c r="N46"/>
  <c r="U45"/>
  <c r="S45"/>
  <c r="Q45"/>
  <c r="N45"/>
  <c r="U44"/>
  <c r="S44"/>
  <c r="Q44"/>
  <c r="N44"/>
  <c r="U43"/>
  <c r="S43"/>
  <c r="Q43"/>
  <c r="N43"/>
  <c r="U42"/>
  <c r="S42"/>
  <c r="Q42"/>
  <c r="N42"/>
  <c r="U41"/>
  <c r="S41"/>
  <c r="Q41"/>
  <c r="N41"/>
  <c r="U40"/>
  <c r="S40"/>
  <c r="Q40"/>
  <c r="N40"/>
  <c r="U39"/>
  <c r="S39"/>
  <c r="Q39"/>
  <c r="N39"/>
  <c r="U38"/>
  <c r="S38"/>
  <c r="Q38"/>
  <c r="N38"/>
  <c r="U37"/>
  <c r="S37"/>
  <c r="Q37"/>
  <c r="N37"/>
  <c r="U36"/>
  <c r="S36"/>
  <c r="Q36"/>
  <c r="N36"/>
  <c r="U35"/>
  <c r="S35"/>
  <c r="Q35"/>
  <c r="N35"/>
  <c r="U34"/>
  <c r="S34"/>
  <c r="Q34"/>
  <c r="N34"/>
  <c r="U33"/>
  <c r="S33"/>
  <c r="Q33"/>
  <c r="N33"/>
  <c r="U32"/>
  <c r="S32"/>
  <c r="Q32"/>
  <c r="N32"/>
  <c r="U31"/>
  <c r="S31"/>
  <c r="Q31"/>
  <c r="N31"/>
  <c r="U30"/>
  <c r="S30"/>
  <c r="Q30"/>
  <c r="N30"/>
  <c r="U29"/>
  <c r="S29"/>
  <c r="Q29"/>
  <c r="N29"/>
  <c r="U28"/>
  <c r="S28"/>
  <c r="Q28"/>
  <c r="N28"/>
  <c r="U27"/>
  <c r="S27"/>
  <c r="Q27"/>
  <c r="N27"/>
  <c r="U26"/>
  <c r="S26"/>
  <c r="Q26"/>
  <c r="N26"/>
  <c r="U25"/>
  <c r="S25"/>
  <c r="Q25"/>
  <c r="N25"/>
  <c r="U24"/>
  <c r="S24"/>
  <c r="Q24"/>
  <c r="N24"/>
  <c r="U23"/>
  <c r="S23"/>
  <c r="Q23"/>
  <c r="N23"/>
  <c r="U22"/>
  <c r="S22"/>
  <c r="Q22"/>
  <c r="N22"/>
  <c r="U21"/>
  <c r="S21"/>
  <c r="Q21"/>
  <c r="N21"/>
  <c r="U20"/>
  <c r="S20"/>
  <c r="Q20"/>
  <c r="N20"/>
  <c r="U19"/>
  <c r="S19"/>
  <c r="Q19"/>
  <c r="N19"/>
  <c r="U18"/>
  <c r="S18"/>
  <c r="Q18"/>
  <c r="N18"/>
  <c r="U17"/>
  <c r="S17"/>
  <c r="Q17"/>
  <c r="N17"/>
  <c r="U16"/>
  <c r="S16"/>
  <c r="Q16"/>
  <c r="N16"/>
  <c r="U15"/>
  <c r="S15"/>
  <c r="Q15"/>
  <c r="N15"/>
  <c r="U14"/>
  <c r="S14"/>
  <c r="Q14"/>
  <c r="N14"/>
  <c r="U13"/>
  <c r="S13"/>
  <c r="Q13"/>
  <c r="N13"/>
  <c r="U12"/>
  <c r="S12"/>
  <c r="Q12"/>
  <c r="N12"/>
  <c r="U11"/>
  <c r="S11"/>
  <c r="Q11"/>
  <c r="N11"/>
  <c r="U10"/>
  <c r="S10"/>
  <c r="Q10"/>
  <c r="N10"/>
  <c r="U9"/>
  <c r="S9"/>
  <c r="Q9"/>
  <c r="N9"/>
  <c r="U8"/>
  <c r="S8"/>
  <c r="Q8"/>
  <c r="N8"/>
  <c r="U7"/>
  <c r="S7"/>
  <c r="Q7"/>
  <c r="N7"/>
  <c r="U6"/>
  <c r="S6"/>
  <c r="Q6"/>
  <c r="N6"/>
  <c r="U4"/>
  <c r="S4"/>
  <c r="Q4"/>
  <c r="N3"/>
  <c r="T46" i="4"/>
  <c r="R46"/>
  <c r="P46"/>
  <c r="U46" s="1"/>
  <c r="O46"/>
  <c r="Q46" s="1"/>
  <c r="M46"/>
  <c r="L46"/>
  <c r="K46"/>
  <c r="J46"/>
  <c r="I46"/>
  <c r="H46"/>
  <c r="G46"/>
  <c r="U45"/>
  <c r="S45"/>
  <c r="Q45"/>
  <c r="N45"/>
  <c r="U44"/>
  <c r="S44"/>
  <c r="Q44"/>
  <c r="N44"/>
  <c r="U43"/>
  <c r="S43"/>
  <c r="Q43"/>
  <c r="N43"/>
  <c r="U42"/>
  <c r="S42"/>
  <c r="Q42"/>
  <c r="N42"/>
  <c r="U41"/>
  <c r="S41"/>
  <c r="Q41"/>
  <c r="N41"/>
  <c r="U40"/>
  <c r="S40"/>
  <c r="Q40"/>
  <c r="N40"/>
  <c r="U39"/>
  <c r="S39"/>
  <c r="Q39"/>
  <c r="N39"/>
  <c r="U38"/>
  <c r="S38"/>
  <c r="Q38"/>
  <c r="N38"/>
  <c r="U37"/>
  <c r="S37"/>
  <c r="Q37"/>
  <c r="N37"/>
  <c r="U36"/>
  <c r="S36"/>
  <c r="Q36"/>
  <c r="N36"/>
  <c r="U35"/>
  <c r="S35"/>
  <c r="Q35"/>
  <c r="N35"/>
  <c r="U34"/>
  <c r="S34"/>
  <c r="Q34"/>
  <c r="N34"/>
  <c r="U33"/>
  <c r="S33"/>
  <c r="Q33"/>
  <c r="N33"/>
  <c r="U32"/>
  <c r="S32"/>
  <c r="Q32"/>
  <c r="N32"/>
  <c r="U31"/>
  <c r="S31"/>
  <c r="Q31"/>
  <c r="N31"/>
  <c r="U30"/>
  <c r="S30"/>
  <c r="Q30"/>
  <c r="N30"/>
  <c r="U29"/>
  <c r="S29"/>
  <c r="Q29"/>
  <c r="N29"/>
  <c r="U28"/>
  <c r="S28"/>
  <c r="Q28"/>
  <c r="N28"/>
  <c r="U27"/>
  <c r="S27"/>
  <c r="Q27"/>
  <c r="N27"/>
  <c r="U26"/>
  <c r="S26"/>
  <c r="Q26"/>
  <c r="N26"/>
  <c r="U25"/>
  <c r="S25"/>
  <c r="Q25"/>
  <c r="N25"/>
  <c r="U24"/>
  <c r="S24"/>
  <c r="Q24"/>
  <c r="N24"/>
  <c r="U23"/>
  <c r="S23"/>
  <c r="Q23"/>
  <c r="N23"/>
  <c r="U22"/>
  <c r="S22"/>
  <c r="Q22"/>
  <c r="N22"/>
  <c r="U21"/>
  <c r="S21"/>
  <c r="Q21"/>
  <c r="N21"/>
  <c r="U20"/>
  <c r="S20"/>
  <c r="Q20"/>
  <c r="N20"/>
  <c r="U19"/>
  <c r="S19"/>
  <c r="Q19"/>
  <c r="N19"/>
  <c r="U18"/>
  <c r="S18"/>
  <c r="Q18"/>
  <c r="N18"/>
  <c r="U17"/>
  <c r="S17"/>
  <c r="Q17"/>
  <c r="N17"/>
  <c r="U16"/>
  <c r="S16"/>
  <c r="Q16"/>
  <c r="N16"/>
  <c r="U15"/>
  <c r="S15"/>
  <c r="Q15"/>
  <c r="N15"/>
  <c r="U14"/>
  <c r="S14"/>
  <c r="Q14"/>
  <c r="N14"/>
  <c r="U13"/>
  <c r="S13"/>
  <c r="Q13"/>
  <c r="N13"/>
  <c r="U12"/>
  <c r="S12"/>
  <c r="Q12"/>
  <c r="N12"/>
  <c r="U11"/>
  <c r="S11"/>
  <c r="Q11"/>
  <c r="N11"/>
  <c r="U10"/>
  <c r="S10"/>
  <c r="Q10"/>
  <c r="N10"/>
  <c r="U9"/>
  <c r="S9"/>
  <c r="Q9"/>
  <c r="N9"/>
  <c r="U8"/>
  <c r="S8"/>
  <c r="Q8"/>
  <c r="N8"/>
  <c r="U7"/>
  <c r="S7"/>
  <c r="Q7"/>
  <c r="N7"/>
  <c r="U6"/>
  <c r="S6"/>
  <c r="Q6"/>
  <c r="N6"/>
  <c r="U4"/>
  <c r="S4"/>
  <c r="Q4"/>
  <c r="N3"/>
  <c r="T31" i="3"/>
  <c r="R31"/>
  <c r="P31"/>
  <c r="U31" s="1"/>
  <c r="O31"/>
  <c r="Q31" s="1"/>
  <c r="M31"/>
  <c r="L31"/>
  <c r="K31"/>
  <c r="J31"/>
  <c r="I31"/>
  <c r="H31"/>
  <c r="G31"/>
  <c r="U30"/>
  <c r="S30"/>
  <c r="Q30"/>
  <c r="N30"/>
  <c r="U29"/>
  <c r="S29"/>
  <c r="Q29"/>
  <c r="N29"/>
  <c r="U28"/>
  <c r="S28"/>
  <c r="Q28"/>
  <c r="N28"/>
  <c r="U27"/>
  <c r="S27"/>
  <c r="Q27"/>
  <c r="N27"/>
  <c r="U26"/>
  <c r="S26"/>
  <c r="Q26"/>
  <c r="N26"/>
  <c r="U25"/>
  <c r="S25"/>
  <c r="Q25"/>
  <c r="N25"/>
  <c r="U24"/>
  <c r="S24"/>
  <c r="Q24"/>
  <c r="N24"/>
  <c r="U23"/>
  <c r="S23"/>
  <c r="Q23"/>
  <c r="N23"/>
  <c r="U22"/>
  <c r="S22"/>
  <c r="Q22"/>
  <c r="N22"/>
  <c r="U21"/>
  <c r="S21"/>
  <c r="Q21"/>
  <c r="N21"/>
  <c r="U20"/>
  <c r="S20"/>
  <c r="Q20"/>
  <c r="N20"/>
  <c r="U19"/>
  <c r="S19"/>
  <c r="Q19"/>
  <c r="N19"/>
  <c r="U18"/>
  <c r="S18"/>
  <c r="Q18"/>
  <c r="N18"/>
  <c r="U17"/>
  <c r="S17"/>
  <c r="Q17"/>
  <c r="N17"/>
  <c r="U16"/>
  <c r="S16"/>
  <c r="Q16"/>
  <c r="N16"/>
  <c r="U15"/>
  <c r="S15"/>
  <c r="Q15"/>
  <c r="N15"/>
  <c r="U14"/>
  <c r="S14"/>
  <c r="Q14"/>
  <c r="N14"/>
  <c r="U13"/>
  <c r="S13"/>
  <c r="Q13"/>
  <c r="N13"/>
  <c r="U12"/>
  <c r="S12"/>
  <c r="Q12"/>
  <c r="N12"/>
  <c r="U11"/>
  <c r="S11"/>
  <c r="Q11"/>
  <c r="N11"/>
  <c r="U10"/>
  <c r="S10"/>
  <c r="Q10"/>
  <c r="N10"/>
  <c r="U9"/>
  <c r="S9"/>
  <c r="Q9"/>
  <c r="N9"/>
  <c r="U8"/>
  <c r="S8"/>
  <c r="Q8"/>
  <c r="N8"/>
  <c r="U7"/>
  <c r="S7"/>
  <c r="Q7"/>
  <c r="N7"/>
  <c r="U6"/>
  <c r="S6"/>
  <c r="Q6"/>
  <c r="N6"/>
  <c r="U4"/>
  <c r="S4"/>
  <c r="Q4"/>
  <c r="N3"/>
  <c r="T12" i="2"/>
  <c r="R12"/>
  <c r="P12"/>
  <c r="U12" s="1"/>
  <c r="O12"/>
  <c r="Q12" s="1"/>
  <c r="M12"/>
  <c r="L12"/>
  <c r="K12"/>
  <c r="J12"/>
  <c r="I12"/>
  <c r="H12"/>
  <c r="G12"/>
  <c r="U11"/>
  <c r="S11"/>
  <c r="Q11"/>
  <c r="N11"/>
  <c r="U10"/>
  <c r="S10"/>
  <c r="Q10"/>
  <c r="N10"/>
  <c r="U9"/>
  <c r="S9"/>
  <c r="Q9"/>
  <c r="N9"/>
  <c r="U8"/>
  <c r="S8"/>
  <c r="Q8"/>
  <c r="N8"/>
  <c r="U7"/>
  <c r="S7"/>
  <c r="Q7"/>
  <c r="N7"/>
  <c r="U6"/>
  <c r="S6"/>
  <c r="Q6"/>
  <c r="N6"/>
  <c r="U4"/>
  <c r="S4"/>
  <c r="Q4"/>
  <c r="N3"/>
  <c r="T8" i="1"/>
  <c r="R8"/>
  <c r="P8"/>
  <c r="U8" s="1"/>
  <c r="O8"/>
  <c r="Q8" s="1"/>
  <c r="M8"/>
  <c r="L8"/>
  <c r="K8"/>
  <c r="J8"/>
  <c r="I8"/>
  <c r="H8"/>
  <c r="G8"/>
  <c r="U7"/>
  <c r="S7"/>
  <c r="Q7"/>
  <c r="N7"/>
  <c r="U6"/>
  <c r="S6"/>
  <c r="Q6"/>
  <c r="N6"/>
  <c r="U4"/>
  <c r="S4"/>
  <c r="Q4"/>
  <c r="N3"/>
  <c r="O79" i="23" l="1"/>
  <c r="O79" i="25"/>
  <c r="G90" i="47"/>
  <c r="T90"/>
  <c r="N74" i="16"/>
  <c r="Q74"/>
  <c r="N74" i="17"/>
  <c r="Q74"/>
  <c r="S74" i="18"/>
  <c r="H80" i="35"/>
  <c r="N80" s="1"/>
  <c r="H80" i="36"/>
  <c r="N80" s="1"/>
  <c r="H80" i="37"/>
  <c r="N80" s="1"/>
  <c r="H80" i="38"/>
  <c r="N80" s="1"/>
  <c r="H80" i="39"/>
  <c r="N80" s="1"/>
  <c r="H92" i="49"/>
  <c r="N92" s="1"/>
  <c r="N75" i="21"/>
  <c r="G74" i="6"/>
  <c r="T74"/>
  <c r="U74" s="1"/>
  <c r="G74" i="12"/>
  <c r="T74"/>
  <c r="U74" s="1"/>
  <c r="H80" i="40"/>
  <c r="N80" s="1"/>
  <c r="H80" i="41"/>
  <c r="N80" s="1"/>
  <c r="N12" i="2"/>
  <c r="N46" i="4"/>
  <c r="G74" i="7"/>
  <c r="T74"/>
  <c r="U74" s="1"/>
  <c r="N74"/>
  <c r="Q74"/>
  <c r="S74" i="8"/>
  <c r="G74" i="9"/>
  <c r="T74"/>
  <c r="U74" s="1"/>
  <c r="N74"/>
  <c r="Q74"/>
  <c r="S74" i="10"/>
  <c r="G74" i="11"/>
  <c r="T74"/>
  <c r="U74" s="1"/>
  <c r="U6" i="12"/>
  <c r="S74"/>
  <c r="G74" i="13"/>
  <c r="T74"/>
  <c r="U74" s="1"/>
  <c r="G74" i="14"/>
  <c r="T74"/>
  <c r="U74" s="1"/>
  <c r="Q80" i="41"/>
  <c r="Q80" i="42"/>
  <c r="G92" i="49"/>
  <c r="T92"/>
  <c r="U92" s="1"/>
  <c r="Q92"/>
  <c r="S92"/>
  <c r="U6"/>
  <c r="N34"/>
  <c r="N79" i="24"/>
  <c r="G48" i="25"/>
  <c r="G71" i="33"/>
  <c r="Q84" i="44"/>
  <c r="Q90" i="47"/>
  <c r="U6" i="14"/>
  <c r="S74"/>
  <c r="G74" i="15"/>
  <c r="T74"/>
  <c r="U74" s="1"/>
  <c r="S74"/>
  <c r="G74" i="16"/>
  <c r="T74"/>
  <c r="U74" s="1"/>
  <c r="S74" i="19"/>
  <c r="G75" i="20"/>
  <c r="T75"/>
  <c r="U75" s="1"/>
  <c r="S75"/>
  <c r="N31" i="3"/>
  <c r="S74" i="7"/>
  <c r="T74" i="8"/>
  <c r="U74" s="1"/>
  <c r="N74"/>
  <c r="Q74"/>
  <c r="S74" i="9"/>
  <c r="G74" i="10"/>
  <c r="T74"/>
  <c r="U74" s="1"/>
  <c r="U6" i="11"/>
  <c r="S74"/>
  <c r="U6" i="13"/>
  <c r="S74"/>
  <c r="N74" i="14"/>
  <c r="U6" i="15"/>
  <c r="N74"/>
  <c r="Q74"/>
  <c r="U6" i="16"/>
  <c r="S74" i="17"/>
  <c r="G74" i="18"/>
  <c r="T74"/>
  <c r="U74" s="1"/>
  <c r="N74" i="19"/>
  <c r="Q74"/>
  <c r="N75" i="20"/>
  <c r="Q75"/>
  <c r="N78" i="22"/>
  <c r="H80" i="26"/>
  <c r="N80" s="1"/>
  <c r="H80" i="34"/>
  <c r="N80" s="1"/>
  <c r="G80" i="41"/>
  <c r="T80"/>
  <c r="U80" s="1"/>
  <c r="S80"/>
  <c r="G80" i="42"/>
  <c r="T80"/>
  <c r="U80" s="1"/>
  <c r="S80"/>
  <c r="Q80" i="43"/>
  <c r="Q84" i="45"/>
  <c r="N33" i="47"/>
  <c r="N8" i="1"/>
  <c r="N74" i="5"/>
  <c r="N74" i="6"/>
  <c r="Q74"/>
  <c r="U6" i="8"/>
  <c r="U6" i="9"/>
  <c r="N74" i="13"/>
  <c r="Q74"/>
  <c r="Q74" i="14"/>
  <c r="T48" i="21"/>
  <c r="U48" s="1"/>
  <c r="T20" i="22"/>
  <c r="U20" s="1"/>
  <c r="O78"/>
  <c r="P65" i="24"/>
  <c r="Q65" s="1"/>
  <c r="P77"/>
  <c r="Q77" s="1"/>
  <c r="H79" i="25"/>
  <c r="N79" s="1"/>
  <c r="N6"/>
  <c r="S8" i="1"/>
  <c r="S31" i="3"/>
  <c r="S74" i="5"/>
  <c r="U6" i="10"/>
  <c r="N74"/>
  <c r="Q74"/>
  <c r="N74" i="11"/>
  <c r="Q74"/>
  <c r="N74" i="12"/>
  <c r="Q74"/>
  <c r="G74" i="17"/>
  <c r="T74"/>
  <c r="U74" s="1"/>
  <c r="U6" i="18"/>
  <c r="N74"/>
  <c r="Q74"/>
  <c r="G74" i="19"/>
  <c r="T74"/>
  <c r="U74" s="1"/>
  <c r="U6" i="20"/>
  <c r="Q41" i="21"/>
  <c r="P43"/>
  <c r="Q43" s="1"/>
  <c r="Q48"/>
  <c r="Q71"/>
  <c r="P73"/>
  <c r="Q73" s="1"/>
  <c r="P16" i="22"/>
  <c r="Q16" s="1"/>
  <c r="Q20"/>
  <c r="Q65"/>
  <c r="T70"/>
  <c r="U70" s="1"/>
  <c r="Q65" i="23"/>
  <c r="T70"/>
  <c r="U70" s="1"/>
  <c r="Q77"/>
  <c r="N79"/>
  <c r="U70" i="24"/>
  <c r="Q70"/>
  <c r="O79"/>
  <c r="T20"/>
  <c r="U20" s="1"/>
  <c r="T48" i="25"/>
  <c r="U48" s="1"/>
  <c r="Q65"/>
  <c r="N6" i="26"/>
  <c r="P42"/>
  <c r="G42" s="1"/>
  <c r="Q75"/>
  <c r="H80" i="27"/>
  <c r="N80" s="1"/>
  <c r="Q75"/>
  <c r="H80" i="28"/>
  <c r="N80" s="1"/>
  <c r="Q75"/>
  <c r="H80" i="29"/>
  <c r="N80" s="1"/>
  <c r="Q75"/>
  <c r="H80" i="30"/>
  <c r="N80" s="1"/>
  <c r="Q75"/>
  <c r="H80" i="31"/>
  <c r="N80" s="1"/>
  <c r="H80" i="32"/>
  <c r="N80" s="1"/>
  <c r="H80" i="33"/>
  <c r="N80" s="1"/>
  <c r="Q74" i="25"/>
  <c r="Q44" i="26"/>
  <c r="Q66"/>
  <c r="Q75" i="31"/>
  <c r="O80"/>
  <c r="Q75" i="32"/>
  <c r="O80"/>
  <c r="T71" i="33"/>
  <c r="U71" s="1"/>
  <c r="G80" i="34"/>
  <c r="N6"/>
  <c r="Q75"/>
  <c r="O80"/>
  <c r="H80" i="42"/>
  <c r="N80" s="1"/>
  <c r="G84" i="44"/>
  <c r="T84"/>
  <c r="G84" i="45"/>
  <c r="T84"/>
  <c r="U84" s="1"/>
  <c r="G84" i="46"/>
  <c r="T84"/>
  <c r="U84" s="1"/>
  <c r="H84"/>
  <c r="N84" s="1"/>
  <c r="Q84"/>
  <c r="H84" i="44"/>
  <c r="N84" s="1"/>
  <c r="H84" i="45"/>
  <c r="N84" s="1"/>
  <c r="S92" i="48"/>
  <c r="G92"/>
  <c r="T92"/>
  <c r="U92" s="1"/>
  <c r="Q92"/>
  <c r="S12" i="2"/>
  <c r="S46" i="4"/>
  <c r="S74" i="6"/>
  <c r="U6" i="7"/>
  <c r="G74" i="8"/>
  <c r="S74" i="16"/>
  <c r="P16" i="21"/>
  <c r="Q20"/>
  <c r="T20"/>
  <c r="U20" s="1"/>
  <c r="G41"/>
  <c r="T41"/>
  <c r="U41" s="1"/>
  <c r="G43"/>
  <c r="S48"/>
  <c r="P63"/>
  <c r="Q63" s="1"/>
  <c r="Q68"/>
  <c r="T68"/>
  <c r="U68" s="1"/>
  <c r="G71"/>
  <c r="T71"/>
  <c r="U71" s="1"/>
  <c r="G73"/>
  <c r="T73"/>
  <c r="U73" s="1"/>
  <c r="O75"/>
  <c r="U6" i="22"/>
  <c r="G16"/>
  <c r="S20"/>
  <c r="P41"/>
  <c r="P43"/>
  <c r="Q48"/>
  <c r="T48"/>
  <c r="U48" s="1"/>
  <c r="G65"/>
  <c r="T65"/>
  <c r="U65" s="1"/>
  <c r="S70"/>
  <c r="P74"/>
  <c r="P76"/>
  <c r="P16" i="23"/>
  <c r="S20"/>
  <c r="S20" i="21"/>
  <c r="S41"/>
  <c r="S43"/>
  <c r="S68"/>
  <c r="S71"/>
  <c r="S73"/>
  <c r="S16" i="22"/>
  <c r="Q41"/>
  <c r="S48"/>
  <c r="S65"/>
  <c r="Q16" i="23"/>
  <c r="T20"/>
  <c r="U20" s="1"/>
  <c r="P41"/>
  <c r="P43"/>
  <c r="Q48"/>
  <c r="T48"/>
  <c r="U48" s="1"/>
  <c r="G65"/>
  <c r="T65"/>
  <c r="U65" s="1"/>
  <c r="S70"/>
  <c r="P74"/>
  <c r="G77"/>
  <c r="T77"/>
  <c r="U77" s="1"/>
  <c r="U6" i="24"/>
  <c r="G16"/>
  <c r="Q16"/>
  <c r="T16"/>
  <c r="S20"/>
  <c r="P41"/>
  <c r="P43"/>
  <c r="Q43" s="1"/>
  <c r="Q48"/>
  <c r="T48"/>
  <c r="U48" s="1"/>
  <c r="G65"/>
  <c r="T65"/>
  <c r="U65" s="1"/>
  <c r="S70"/>
  <c r="P74"/>
  <c r="T77"/>
  <c r="U77" s="1"/>
  <c r="Q16" i="25"/>
  <c r="P41"/>
  <c r="Q41" s="1"/>
  <c r="P43"/>
  <c r="S48"/>
  <c r="T65"/>
  <c r="U65" s="1"/>
  <c r="G70"/>
  <c r="Q70"/>
  <c r="T70"/>
  <c r="U70" s="1"/>
  <c r="T74"/>
  <c r="U74" s="1"/>
  <c r="Q42" i="26"/>
  <c r="T42"/>
  <c r="U42" s="1"/>
  <c r="T44"/>
  <c r="U44" s="1"/>
  <c r="G49"/>
  <c r="Q49"/>
  <c r="T49"/>
  <c r="U49" s="1"/>
  <c r="T66"/>
  <c r="U66" s="1"/>
  <c r="G71"/>
  <c r="Q71"/>
  <c r="T71"/>
  <c r="U71" s="1"/>
  <c r="T75"/>
  <c r="U75" s="1"/>
  <c r="P80"/>
  <c r="N6" i="27"/>
  <c r="U6"/>
  <c r="P44"/>
  <c r="Q44" s="1"/>
  <c r="G71"/>
  <c r="Q71"/>
  <c r="T71"/>
  <c r="U71" s="1"/>
  <c r="T75"/>
  <c r="U75" s="1"/>
  <c r="N6" i="28"/>
  <c r="U6"/>
  <c r="P44"/>
  <c r="G71"/>
  <c r="Q71"/>
  <c r="T71"/>
  <c r="U71" s="1"/>
  <c r="T75"/>
  <c r="U75" s="1"/>
  <c r="N6" i="29"/>
  <c r="U6"/>
  <c r="P44"/>
  <c r="Q44" s="1"/>
  <c r="G71"/>
  <c r="Q71"/>
  <c r="T71"/>
  <c r="U71" s="1"/>
  <c r="T75"/>
  <c r="U75" s="1"/>
  <c r="N6" i="30"/>
  <c r="U6"/>
  <c r="P44"/>
  <c r="G71"/>
  <c r="Q71"/>
  <c r="T71"/>
  <c r="U71" s="1"/>
  <c r="T75"/>
  <c r="U75" s="1"/>
  <c r="N6" i="31"/>
  <c r="U6"/>
  <c r="G71"/>
  <c r="G80" s="1"/>
  <c r="Q71"/>
  <c r="T71"/>
  <c r="U71" s="1"/>
  <c r="T75"/>
  <c r="U75" s="1"/>
  <c r="P80"/>
  <c r="Q80" s="1"/>
  <c r="N6" i="32"/>
  <c r="U6"/>
  <c r="G71"/>
  <c r="G80" s="1"/>
  <c r="Q71"/>
  <c r="T71"/>
  <c r="U71" s="1"/>
  <c r="T75"/>
  <c r="U75" s="1"/>
  <c r="P80"/>
  <c r="N7" i="33"/>
  <c r="S71"/>
  <c r="P75"/>
  <c r="O80"/>
  <c r="T75" i="34"/>
  <c r="U75" s="1"/>
  <c r="P80"/>
  <c r="N6" i="35"/>
  <c r="U6"/>
  <c r="P75"/>
  <c r="N6" i="36"/>
  <c r="S48" i="23"/>
  <c r="S65"/>
  <c r="S77"/>
  <c r="S16" i="24"/>
  <c r="U16"/>
  <c r="S48"/>
  <c r="S65"/>
  <c r="S65" i="25"/>
  <c r="S70"/>
  <c r="S74"/>
  <c r="S42" i="26"/>
  <c r="S44"/>
  <c r="S49"/>
  <c r="S66"/>
  <c r="S71"/>
  <c r="S75"/>
  <c r="S71" i="27"/>
  <c r="S75"/>
  <c r="Q44" i="28"/>
  <c r="S71"/>
  <c r="S75"/>
  <c r="S71" i="29"/>
  <c r="S75"/>
  <c r="Q44" i="30"/>
  <c r="S71"/>
  <c r="S75"/>
  <c r="S71" i="31"/>
  <c r="S75"/>
  <c r="S71" i="32"/>
  <c r="S75"/>
  <c r="S75" i="34"/>
  <c r="Q75" i="35"/>
  <c r="P75" i="36"/>
  <c r="N6" i="37"/>
  <c r="U6"/>
  <c r="P75"/>
  <c r="N6" i="38"/>
  <c r="U6"/>
  <c r="P75"/>
  <c r="N6" i="39"/>
  <c r="U6"/>
  <c r="P75"/>
  <c r="N6" i="40"/>
  <c r="U6"/>
  <c r="P75"/>
  <c r="N6" i="41"/>
  <c r="U6"/>
  <c r="N6" i="42"/>
  <c r="U6"/>
  <c r="G80" i="43"/>
  <c r="U90" i="47"/>
  <c r="T80" i="43"/>
  <c r="U80" s="1"/>
  <c r="U9"/>
  <c r="H80"/>
  <c r="N80" s="1"/>
  <c r="N54"/>
  <c r="Q75" i="36"/>
  <c r="Q75" i="37"/>
  <c r="Q75" i="38"/>
  <c r="Q75" i="39"/>
  <c r="Q75" i="40"/>
  <c r="U84" i="44"/>
  <c r="S80" i="43"/>
  <c r="U6" i="44"/>
  <c r="N60"/>
  <c r="S84"/>
  <c r="U6" i="45"/>
  <c r="N60"/>
  <c r="S84"/>
  <c r="U6" i="46"/>
  <c r="N60"/>
  <c r="S84"/>
  <c r="U6" i="47"/>
  <c r="H92" i="48"/>
  <c r="N92" s="1"/>
  <c r="S90" i="47"/>
  <c r="S77" i="24" l="1"/>
  <c r="G77"/>
  <c r="T16" i="22"/>
  <c r="U16" s="1"/>
  <c r="T43" i="21"/>
  <c r="U43" s="1"/>
  <c r="P78" i="22"/>
  <c r="Q78" s="1"/>
  <c r="G80" i="26"/>
  <c r="T75" i="39"/>
  <c r="T80" s="1"/>
  <c r="P80"/>
  <c r="U75"/>
  <c r="S75"/>
  <c r="G75"/>
  <c r="G80" s="1"/>
  <c r="T75" i="37"/>
  <c r="T80" s="1"/>
  <c r="P80"/>
  <c r="U75"/>
  <c r="S75"/>
  <c r="G75"/>
  <c r="G80" s="1"/>
  <c r="S80" i="34"/>
  <c r="S80" i="32"/>
  <c r="T44" i="30"/>
  <c r="T80" s="1"/>
  <c r="P80"/>
  <c r="S44"/>
  <c r="G44"/>
  <c r="G80" s="1"/>
  <c r="T44" i="28"/>
  <c r="T80" s="1"/>
  <c r="P80"/>
  <c r="U44"/>
  <c r="S44"/>
  <c r="G44"/>
  <c r="G80" s="1"/>
  <c r="S80" i="26"/>
  <c r="T43" i="25"/>
  <c r="U43" s="1"/>
  <c r="S43"/>
  <c r="G43"/>
  <c r="T41" i="24"/>
  <c r="U41" s="1"/>
  <c r="G41"/>
  <c r="S41"/>
  <c r="T74" i="23"/>
  <c r="G74"/>
  <c r="U74"/>
  <c r="S74"/>
  <c r="T43"/>
  <c r="G43"/>
  <c r="U43"/>
  <c r="S43"/>
  <c r="S78" i="22"/>
  <c r="T74"/>
  <c r="G74"/>
  <c r="U74"/>
  <c r="S74"/>
  <c r="T43"/>
  <c r="G43"/>
  <c r="U43"/>
  <c r="S43"/>
  <c r="T80" i="34"/>
  <c r="U80" s="1"/>
  <c r="Q80" i="32"/>
  <c r="T80"/>
  <c r="U80" s="1"/>
  <c r="T80" i="31"/>
  <c r="T80" i="26"/>
  <c r="U80" s="1"/>
  <c r="Q43" i="23"/>
  <c r="Q74" i="22"/>
  <c r="T75" i="40"/>
  <c r="T80" s="1"/>
  <c r="P80"/>
  <c r="U75"/>
  <c r="S75"/>
  <c r="G75"/>
  <c r="G80" s="1"/>
  <c r="T75" i="38"/>
  <c r="T80" s="1"/>
  <c r="P80"/>
  <c r="U75"/>
  <c r="S75"/>
  <c r="G75"/>
  <c r="G80" s="1"/>
  <c r="T75" i="36"/>
  <c r="T80" s="1"/>
  <c r="P80"/>
  <c r="U75"/>
  <c r="S75"/>
  <c r="G75"/>
  <c r="G80" s="1"/>
  <c r="T75" i="35"/>
  <c r="T80" s="1"/>
  <c r="P80"/>
  <c r="U75"/>
  <c r="S75"/>
  <c r="G75"/>
  <c r="G80" s="1"/>
  <c r="P80" i="33"/>
  <c r="Q80" s="1"/>
  <c r="T75"/>
  <c r="T80" s="1"/>
  <c r="S75"/>
  <c r="G75"/>
  <c r="G80" s="1"/>
  <c r="U80" i="31"/>
  <c r="S80"/>
  <c r="T44" i="29"/>
  <c r="T80" s="1"/>
  <c r="P80"/>
  <c r="U44"/>
  <c r="S44"/>
  <c r="G44"/>
  <c r="G80" s="1"/>
  <c r="T44" i="27"/>
  <c r="T80" s="1"/>
  <c r="P80"/>
  <c r="U44"/>
  <c r="S44"/>
  <c r="G44"/>
  <c r="G80" s="1"/>
  <c r="P79" i="25"/>
  <c r="T41"/>
  <c r="T79" s="1"/>
  <c r="S41"/>
  <c r="G41"/>
  <c r="G79" s="1"/>
  <c r="T74" i="24"/>
  <c r="G74"/>
  <c r="U74"/>
  <c r="S74"/>
  <c r="T43"/>
  <c r="U43" s="1"/>
  <c r="G43"/>
  <c r="S43"/>
  <c r="T41" i="23"/>
  <c r="G41"/>
  <c r="U41"/>
  <c r="S41"/>
  <c r="P79"/>
  <c r="T16"/>
  <c r="G16"/>
  <c r="U16"/>
  <c r="S16"/>
  <c r="T76" i="22"/>
  <c r="G76"/>
  <c r="U76"/>
  <c r="S76"/>
  <c r="T41"/>
  <c r="G41"/>
  <c r="U41"/>
  <c r="S41"/>
  <c r="T63" i="21"/>
  <c r="U63" s="1"/>
  <c r="G63"/>
  <c r="S63"/>
  <c r="P75"/>
  <c r="T16"/>
  <c r="G16"/>
  <c r="U16"/>
  <c r="S16"/>
  <c r="Q75" i="33"/>
  <c r="Q80" i="26"/>
  <c r="Q74" i="24"/>
  <c r="P79"/>
  <c r="Q41" i="23"/>
  <c r="Q80" i="34"/>
  <c r="Q43" i="25"/>
  <c r="Q41" i="24"/>
  <c r="Q74" i="23"/>
  <c r="Q76" i="22"/>
  <c r="Q43"/>
  <c r="Q16" i="21"/>
  <c r="G78" i="22" l="1"/>
  <c r="U44" i="30"/>
  <c r="T78" i="22"/>
  <c r="U78" s="1"/>
  <c r="T75" i="21"/>
  <c r="U75" s="1"/>
  <c r="G79" i="23"/>
  <c r="U75" i="33"/>
  <c r="G79" i="24"/>
  <c r="T79"/>
  <c r="U79" s="1"/>
  <c r="S79" i="23"/>
  <c r="Q79"/>
  <c r="S79" i="24"/>
  <c r="Q79"/>
  <c r="S75" i="21"/>
  <c r="U79" i="25"/>
  <c r="S79"/>
  <c r="Q79"/>
  <c r="U80" i="27"/>
  <c r="S80"/>
  <c r="Q80"/>
  <c r="U80" i="36"/>
  <c r="S80"/>
  <c r="Q80"/>
  <c r="U80" i="40"/>
  <c r="S80"/>
  <c r="Q80"/>
  <c r="U80" i="28"/>
  <c r="S80"/>
  <c r="Q80"/>
  <c r="U80" i="37"/>
  <c r="S80"/>
  <c r="Q80"/>
  <c r="G75" i="21"/>
  <c r="T79" i="23"/>
  <c r="U79" s="1"/>
  <c r="U41" i="25"/>
  <c r="U80" i="29"/>
  <c r="S80"/>
  <c r="Q80"/>
  <c r="U80" i="33"/>
  <c r="S80"/>
  <c r="U80" i="35"/>
  <c r="S80"/>
  <c r="Q80"/>
  <c r="U80" i="38"/>
  <c r="S80"/>
  <c r="Q80"/>
  <c r="U80" i="30"/>
  <c r="S80"/>
  <c r="Q80"/>
  <c r="U80" i="39"/>
  <c r="S80"/>
  <c r="Q80"/>
  <c r="Q75" i="21"/>
</calcChain>
</file>

<file path=xl/sharedStrings.xml><?xml version="1.0" encoding="utf-8"?>
<sst xmlns="http://schemas.openxmlformats.org/spreadsheetml/2006/main" count="15650" uniqueCount="280">
  <si>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05.01.2015</t>
    </r>
  </si>
  <si>
    <t>№ з/п</t>
  </si>
  <si>
    <t>Організаційна форма адвокатської діяльності (індивідуально, адвокатське бюро, адвокатське об’єднання)</t>
  </si>
  <si>
    <t>Назва адвокатського бюро чи адвокатського об’єднання</t>
  </si>
  <si>
    <t>ПІБ адвоката</t>
  </si>
  <si>
    <t>Район, місто обласного значення, де знаходиться робоче місце адвоката      (за ЄРАУ)</t>
  </si>
  <si>
    <t>Реквізити контракту (договору)</t>
  </si>
  <si>
    <t>Загальна сума за контрактом адвоката</t>
  </si>
  <si>
    <t>Доручення, видані адвокату протягом бюджетного періоду</t>
  </si>
  <si>
    <t>Доручення, видані адвокату протягом бюджетного періоду, за якими центром прийнято звіти</t>
  </si>
  <si>
    <t>Видатки та зобов’язання за прийнятими центром звітами про виконання доручень, виданих адвокату протягом бюджетного періоду</t>
  </si>
  <si>
    <t>загальна кількість</t>
  </si>
  <si>
    <t>у т.ч. для захисту особи, затриманої за підозрою у вчиненні злочину та/або до якої застосовано  запобіжний захід у вигляді тримання під вартою</t>
  </si>
  <si>
    <t>у т.ч. для здійснення захисту за призначенням</t>
  </si>
  <si>
    <t>кількість</t>
  </si>
  <si>
    <t>кількість актів, прийнятих центром</t>
  </si>
  <si>
    <t>кількість доручень, термін дії яких закінчено/які скасовано</t>
  </si>
  <si>
    <t>сума, що підлягає оплаті за прийнятими актами, грн.</t>
  </si>
  <si>
    <t>фактичні видатки (зареєстровані та взяті на облік у ДКСУ)</t>
  </si>
  <si>
    <t>касові видатки (виплачені)</t>
  </si>
  <si>
    <t>кредиторська заборгованість</t>
  </si>
  <si>
    <t>сума, грн.</t>
  </si>
  <si>
    <t>індивідуально</t>
  </si>
  <si>
    <t>Дем’яненко Наталія Петрівна</t>
  </si>
  <si>
    <t>смт. Краснопілля</t>
  </si>
  <si>
    <t>Гребеник Світлана Миколаївна</t>
  </si>
  <si>
    <t>м. Конотоп</t>
  </si>
  <si>
    <t>Всього: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</si>
  <si>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12.01.2015</t>
    </r>
  </si>
  <si>
    <t>Вербицький Віктор Михайлович</t>
  </si>
  <si>
    <t>м. Шостка</t>
  </si>
  <si>
    <t>Іванов Сергій Олексійович</t>
  </si>
  <si>
    <t>м. Лебедин</t>
  </si>
  <si>
    <t>Смирнова Ольга Леонідівна</t>
  </si>
  <si>
    <t>м. Суми</t>
  </si>
  <si>
    <t>Шудренко Тетяна Олександрівна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</si>
  <si>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19.01.2015</t>
    </r>
  </si>
  <si>
    <t>Безверха Ганна Олександрівна</t>
  </si>
  <si>
    <t>Безруков Віктор Васильович</t>
  </si>
  <si>
    <t>Богданов Віктор Анатолійович</t>
  </si>
  <si>
    <t>м. Глухів</t>
  </si>
  <si>
    <t>Волкова Ірина Іванівна</t>
  </si>
  <si>
    <t>Гусєв Валерій Анатолійович</t>
  </si>
  <si>
    <t>м. Тростянець</t>
  </si>
  <si>
    <t>Дехтярьов Олександр Олексійович</t>
  </si>
  <si>
    <t>Ільченко Вадим Володимирович</t>
  </si>
  <si>
    <t>Калантаєнко Сергій Вікторович</t>
  </si>
  <si>
    <t>м. Охтирка</t>
  </si>
  <si>
    <t>Кисляк Олег Олександрович</t>
  </si>
  <si>
    <t>Кондратенко Максим Миколайович</t>
  </si>
  <si>
    <t>Кошик Оксана Петрівна</t>
  </si>
  <si>
    <t>м. Ромни</t>
  </si>
  <si>
    <t>Матеко Лариса Анатоліївна</t>
  </si>
  <si>
    <t>Назаренко Олексій Олександрович</t>
  </si>
  <si>
    <t>Островська Ганна Вікторівна</t>
  </si>
  <si>
    <t>Пашков Сергій Іванович</t>
  </si>
  <si>
    <t>м. Білопілля</t>
  </si>
  <si>
    <t>Прокоп’єва Марина Аполонівна</t>
  </si>
  <si>
    <t>Страшок Олег Володимирович</t>
  </si>
  <si>
    <t>смт. Ямпіль</t>
  </si>
  <si>
    <t>Черняк Марина Володимирівна</t>
  </si>
  <si>
    <t>Щербак Світлана Володимирівна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</si>
  <si>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26.01.2015</t>
    </r>
  </si>
  <si>
    <t>Борох Валерій Миколайович</t>
  </si>
  <si>
    <t>Глущенко Віталій Вікторович</t>
  </si>
  <si>
    <t>Гребенник Микола Григорович</t>
  </si>
  <si>
    <t>Гулаков Андрій Іванович</t>
  </si>
  <si>
    <t>Косолап Микола Михайлович</t>
  </si>
  <si>
    <t>Кубанова Анна Михайлівна</t>
  </si>
  <si>
    <t>Кудін Олександр Михайлович</t>
  </si>
  <si>
    <t>Литовченко Лідія  Іванівна</t>
  </si>
  <si>
    <t>Мороз Леся Олексіївна</t>
  </si>
  <si>
    <t>Оніщенко Олег Вікторович</t>
  </si>
  <si>
    <t>Садовський Євген Анатолійович</t>
  </si>
  <si>
    <t>Сомок Олена Анатоліївна</t>
  </si>
  <si>
    <t>м. Кролевець</t>
  </si>
  <si>
    <t>Суслін Євгеній Володимирович</t>
  </si>
  <si>
    <t>Фесенко Олексій Дмитрович</t>
  </si>
  <si>
    <t>м. Путивль</t>
  </si>
  <si>
    <t>Яковець Євгеній Олександрович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</si>
  <si>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02.02.2015</t>
    </r>
  </si>
  <si>
    <t>Анацький Олег Валерійович</t>
  </si>
  <si>
    <t>30.01.2015 №64</t>
  </si>
  <si>
    <t>28.01.2015 №63</t>
  </si>
  <si>
    <t>28.01.2015 №62</t>
  </si>
  <si>
    <t>28.01.2015№61</t>
  </si>
  <si>
    <t>Бордюк Юлія Володимирівна</t>
  </si>
  <si>
    <t>№68</t>
  </si>
  <si>
    <t>28.01.2015 №60</t>
  </si>
  <si>
    <t>Валюх Юрій Васильович</t>
  </si>
  <si>
    <t>смт. Недригайлів</t>
  </si>
  <si>
    <t>28.01.2015 №59</t>
  </si>
  <si>
    <t>28.01.2015 №58</t>
  </si>
  <si>
    <t>30.01.2015 №57</t>
  </si>
  <si>
    <t>Гаврилюк Надія Миколаївна</t>
  </si>
  <si>
    <t>28.01.2015 №56</t>
  </si>
  <si>
    <t>28.01.2015 №55</t>
  </si>
  <si>
    <t>30.01.2015 №53</t>
  </si>
  <si>
    <t>28.01.2015 №54</t>
  </si>
  <si>
    <t>30.01.2015 №52</t>
  </si>
  <si>
    <t>Гусейнова Вафа Гамзатівна</t>
  </si>
  <si>
    <t>28.01.2015 №50</t>
  </si>
  <si>
    <t>№51</t>
  </si>
  <si>
    <t>28.01.2015 №49</t>
  </si>
  <si>
    <t>28.01.2015 №48</t>
  </si>
  <si>
    <t>Єфіменко Лідія Іванівна</t>
  </si>
  <si>
    <t>28.01.2015 №47</t>
  </si>
  <si>
    <t>28.01.2015 №46</t>
  </si>
  <si>
    <t>Іващенко Тамара Андріївна</t>
  </si>
  <si>
    <t>№45</t>
  </si>
  <si>
    <t>28.01.2015 №44</t>
  </si>
  <si>
    <t>30.01.2015 №43</t>
  </si>
  <si>
    <t>30.01.2015 №42</t>
  </si>
  <si>
    <t>Ковальова Олександра Михайлівна</t>
  </si>
  <si>
    <t>28.01.2015 №41</t>
  </si>
  <si>
    <t>28.01.2015 №40</t>
  </si>
  <si>
    <t>Кондратенко Світлана Юріївна</t>
  </si>
  <si>
    <t>28.01.2015 №39</t>
  </si>
  <si>
    <t>28.01.2015 №38</t>
  </si>
  <si>
    <t>28.01.2015 №37</t>
  </si>
  <si>
    <t>28.01.2015 №36</t>
  </si>
  <si>
    <t>28.01.2015 №35</t>
  </si>
  <si>
    <t>Лазун Надія Степанівна</t>
  </si>
  <si>
    <t>28.01.2015 №34</t>
  </si>
  <si>
    <t>28.01.2015 №33</t>
  </si>
  <si>
    <t>28.01.2015 №32</t>
  </si>
  <si>
    <t>30.01.2015 №31</t>
  </si>
  <si>
    <t>28.01.2015 №30</t>
  </si>
  <si>
    <t>Нікітченко Евгенія Вікторівна</t>
  </si>
  <si>
    <t>28.01.2015 №67</t>
  </si>
  <si>
    <t>Овчинникова Раїса Олексіївна</t>
  </si>
  <si>
    <t>28.01.2015 №29</t>
  </si>
  <si>
    <t>28.01.2015 №28</t>
  </si>
  <si>
    <t>28.01.2015 №27</t>
  </si>
  <si>
    <t>30.01.2015 №26</t>
  </si>
  <si>
    <t>Прихожай Тетяна Ігорівна</t>
  </si>
  <si>
    <t>28.01.2015 №25</t>
  </si>
  <si>
    <t>30.01.2015 №24</t>
  </si>
  <si>
    <t>Розторгуєва Валентина Борисівна</t>
  </si>
  <si>
    <t>30.01.2015 №23</t>
  </si>
  <si>
    <t>28.01.2015 №22</t>
  </si>
  <si>
    <t>Сапіч Володимир Михайлович</t>
  </si>
  <si>
    <t>Сумський район</t>
  </si>
  <si>
    <t>28.01.2015 №10</t>
  </si>
  <si>
    <t>Семиволос Володимир Владиславович</t>
  </si>
  <si>
    <t>№21</t>
  </si>
  <si>
    <t>Сергеєва Світлана Анатоліївна</t>
  </si>
  <si>
    <t>28.01.2015 №20</t>
  </si>
  <si>
    <t>Сипленко Олександр Володимирович</t>
  </si>
  <si>
    <t>28.01.2015 №17</t>
  </si>
  <si>
    <t>Сінько Ольга Аркадіївна</t>
  </si>
  <si>
    <t>28.01.2015 №19</t>
  </si>
  <si>
    <t>Сітайло Юлія Анатоліївна</t>
  </si>
  <si>
    <t>28.01.2015 №18</t>
  </si>
  <si>
    <t>Скляров Сергій Леонідович</t>
  </si>
  <si>
    <t>Недригайлівський район</t>
  </si>
  <si>
    <t>28.01.2015 №16</t>
  </si>
  <si>
    <t>28.01.2015 №12</t>
  </si>
  <si>
    <t>28.01.2015 №11</t>
  </si>
  <si>
    <t>28.01.2015 №15</t>
  </si>
  <si>
    <t>Сукач Ольга Сергіївна</t>
  </si>
  <si>
    <t>28.01.2015 №14</t>
  </si>
  <si>
    <t>Супрун Ігор Федорович</t>
  </si>
  <si>
    <t>28.01.2015 №13</t>
  </si>
  <si>
    <t>№9</t>
  </si>
  <si>
    <t>Третьяков Сергій Миколайович</t>
  </si>
  <si>
    <t>30.01.2015 №8</t>
  </si>
  <si>
    <t>28.01.2015 №7</t>
  </si>
  <si>
    <t>Фомінов Роман Миколайович</t>
  </si>
  <si>
    <t>28.01.2015 №66</t>
  </si>
  <si>
    <t>Цимбал Володимир Іванович</t>
  </si>
  <si>
    <t>№65</t>
  </si>
  <si>
    <t>30.01.2015 №6</t>
  </si>
  <si>
    <t>Шаповал Олена Олегівна</t>
  </si>
  <si>
    <t>№5</t>
  </si>
  <si>
    <t>28.01.2015 №4</t>
  </si>
  <si>
    <t>30.01.2015 №3</t>
  </si>
  <si>
    <t>28.01.2015 №2</t>
  </si>
  <si>
    <t>Ященко Владислав Владиславович</t>
  </si>
  <si>
    <t>28.01.2015 №1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</si>
  <si>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09.02.2015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</si>
  <si>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16.02.2015</t>
    </r>
  </si>
  <si>
    <t>10.02.2015 №68</t>
  </si>
  <si>
    <t>10.02.2015 №51</t>
  </si>
  <si>
    <t>10.02.2015 №21</t>
  </si>
  <si>
    <t>10.02.2015 №9</t>
  </si>
  <si>
    <t>28.01.2015 №65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</si>
  <si>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23.02.2015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</si>
  <si>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02.03.2015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</si>
  <si>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10.03.2015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</si>
  <si>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16.03.2015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</si>
  <si>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23.03.2015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</si>
  <si>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30.03.2015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</si>
  <si>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06.04.2015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</si>
  <si>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14.04.2015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</si>
  <si>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20.04.2015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</si>
  <si>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27.04.2015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</si>
  <si>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05.05.2015</t>
    </r>
  </si>
  <si>
    <t>%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</si>
  <si>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12.05.2015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</si>
  <si>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18.05.2015</t>
    </r>
  </si>
  <si>
    <t>Наумова Інна Михайлівна</t>
  </si>
  <si>
    <t>06.05.2015 №74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</si>
  <si>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25.05.2015</t>
    </r>
  </si>
  <si>
    <t>Район, місто обласного значення, де знаходиться робоче місце адвоката (за ЄРАУ)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</si>
  <si>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02.06.2015</t>
    </r>
  </si>
  <si>
    <t>Рекуха  Олена Володимирівна</t>
  </si>
  <si>
    <t>06.05.2015 №73</t>
  </si>
  <si>
    <t>Стеценко Віктор Михайлович</t>
  </si>
  <si>
    <t>06.05.2015 №75</t>
  </si>
  <si>
    <t>Шестов Андрій Валерійович</t>
  </si>
  <si>
    <t>28.04.2015 № 69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</si>
  <si>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08.06.2015</t>
    </r>
  </si>
  <si>
    <t>Юшкевич Євгенія Юріївна</t>
  </si>
  <si>
    <t>28.04.2015 №72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</si>
  <si>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15.06.2015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</si>
  <si>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22.06.2015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</si>
  <si>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30.06.2015</t>
    </r>
  </si>
  <si>
    <t>Казміренко Лариса Олексіївна</t>
  </si>
  <si>
    <t>19.05.2015 №71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</si>
  <si>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06.07.2015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</si>
  <si>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13.07.2015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</si>
  <si>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20.07.2015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</si>
  <si>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27.07.2015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</si>
  <si>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03.08.2015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</si>
  <si>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10.08.2015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</si>
  <si>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25.08.2015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</si>
  <si>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31.08.2015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</si>
  <si>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07.09.2015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</si>
  <si>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14.09.2015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</si>
  <si>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21.09.2015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</si>
  <si>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28.09.2015</t>
    </r>
  </si>
  <si>
    <t>льно</t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</si>
  <si>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12.10.2015</t>
    </r>
  </si>
  <si>
    <r>
      <t>Оперативна інформація Сумського обласного центру з надання безоплатної вторинної правової допомоги,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19.10.2015</t>
    </r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</si>
  <si>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26.10.2015</t>
    </r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</si>
  <si>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02.11.2015</t>
    </r>
  </si>
  <si>
    <t>20.03.2015№45</t>
  </si>
  <si>
    <t>Марченко Ігор Васильович</t>
  </si>
  <si>
    <t>09.06.2015 №76</t>
  </si>
  <si>
    <t>Моісеєнко Сергій Борисович</t>
  </si>
  <si>
    <t>29.07.2015 №77</t>
  </si>
  <si>
    <t>Мороко Сергій Олегович</t>
  </si>
  <si>
    <t>11.08.2015 №78</t>
  </si>
  <si>
    <t>Петрова Лариса Петрівна</t>
  </si>
  <si>
    <t>09.06.2015 №70</t>
  </si>
  <si>
    <t>06.03.2015 №5</t>
  </si>
  <si>
    <t>Прийнято 17 актів по дорученням виданим за 2013 рік</t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</si>
  <si>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09.11.2015</t>
    </r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</si>
  <si>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16.11.2015</t>
    </r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</si>
  <si>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1"/>
        <color rgb="FF000000"/>
        <rFont val="Calibri"/>
        <family val="2"/>
        <charset val="204"/>
      </rPr>
      <t>виданих у поточному бюджетному періоді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23.11.2015</t>
    </r>
  </si>
  <si>
    <t>Діброва Костянтин Юрійович</t>
  </si>
  <si>
    <t>Друченко Тетяна Василівна</t>
  </si>
  <si>
    <t>Лебединець Наталія Іванівна</t>
  </si>
  <si>
    <t>Лисенко  Галина Костянтинівна</t>
  </si>
  <si>
    <t>Малюк Вікторія Валеріївна</t>
  </si>
  <si>
    <t>Марченко Анатолій Іванович</t>
  </si>
  <si>
    <t>адв.об’єднання</t>
  </si>
  <si>
    <t>Бушта Віта Олександрівна</t>
  </si>
  <si>
    <t>Хвостик Яна Сергіївна</t>
  </si>
  <si>
    <t>м.Суми</t>
  </si>
  <si>
    <t>03.11.2015 №85</t>
  </si>
  <si>
    <t>м.Конотоп</t>
  </si>
  <si>
    <t>03.11.2015 №89</t>
  </si>
  <si>
    <t>03.11.2015 №90</t>
  </si>
  <si>
    <t>03.11.2015 №82</t>
  </si>
  <si>
    <t>03.11.2015 №80</t>
  </si>
  <si>
    <t>03.11.2015 №83</t>
  </si>
  <si>
    <t>04.11.2015 №81</t>
  </si>
  <si>
    <t>03.11.2015 №87</t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</si>
  <si>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1"/>
        <color rgb="FF000000"/>
        <rFont val="Calibri"/>
        <family val="2"/>
        <charset val="204"/>
      </rPr>
      <t xml:space="preserve">виданих у поточному бюджетному періоді 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30.11.2015</t>
    </r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</si>
  <si>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1"/>
        <color rgb="FF000000"/>
        <rFont val="Calibri"/>
        <family val="2"/>
        <charset val="204"/>
      </rPr>
      <t xml:space="preserve">виданих у поточному бюджетному періоді </t>
    </r>
    <r>
      <rPr>
        <b/>
        <sz val="11"/>
        <color rgb="FF000000"/>
        <rFont val="Calibri"/>
        <family val="2"/>
        <charset val="204"/>
      </rPr>
      <t>адвокатам, які надають безоплатну вторинну правову допомогу, оплати їх послуг та відшкодування витрат
станом на 07.12.2015</t>
    </r>
  </si>
  <si>
    <t>Козін Тетяна Володимирівна</t>
  </si>
  <si>
    <t>03.11.2015 №91</t>
  </si>
  <si>
    <t>смт.Л.Долина</t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</si>
  <si>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2"/>
        <color rgb="FF000000"/>
        <rFont val="Times New Roman"/>
        <family val="1"/>
        <charset val="204"/>
      </rPr>
      <t xml:space="preserve">виданих у поточному бюджетному періоді </t>
    </r>
    <r>
      <rPr>
        <b/>
        <sz val="12"/>
        <color rgb="FF000000"/>
        <rFont val="Times New Roman"/>
        <family val="1"/>
        <charset val="204"/>
      </rPr>
      <t>адвокатам, які надають безоплатну вторинну правову допомогу, оплати їх послуг та відшкодування витрат
станом на 14.12.2015</t>
    </r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</si>
  <si>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2"/>
        <color rgb="FF000000"/>
        <rFont val="Times New Roman"/>
        <family val="1"/>
        <charset val="204"/>
      </rPr>
      <t xml:space="preserve">виданих у поточному бюджетному періоді </t>
    </r>
    <r>
      <rPr>
        <b/>
        <sz val="12"/>
        <color rgb="FF000000"/>
        <rFont val="Times New Roman"/>
        <family val="1"/>
        <charset val="204"/>
      </rPr>
      <t>адвокатам, які надають безоплатну вторинну правову допомогу, оплати їх послуг та відшкодування витрат
станом на 21.12.2015</t>
    </r>
  </si>
  <si>
    <t>28.01.2015 №61</t>
  </si>
  <si>
    <r>
      <t>Оперативна інформація Регіонального центру з надання безоплатної вторинної правової допомоги у Сумській області,
щодо доручень,</t>
    </r>
    <r>
      <rPr>
        <b/>
        <u/>
        <sz val="12"/>
        <color rgb="FF000000"/>
        <rFont val="Times New Roman"/>
        <family val="1"/>
        <charset val="204"/>
      </rPr>
      <t xml:space="preserve">виданих у поточному бюджетному періоді </t>
    </r>
    <r>
      <rPr>
        <b/>
        <sz val="12"/>
        <color rgb="FF000000"/>
        <rFont val="Times New Roman"/>
        <family val="1"/>
        <charset val="204"/>
      </rPr>
      <t>адвокатам, які надають безоплатну вторинну правову допомогу, оплати їх послуг та відшкодування витрат
станом на 31.12.2015</t>
    </r>
  </si>
  <si>
    <t>Прийнято 18 актів по дорученням виданим у 2013 цоці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</si>
</sst>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77933C"/>
        <bgColor rgb="FF808080"/>
      </patternFill>
    </fill>
    <fill>
      <patternFill patternType="solid">
        <fgColor rgb="FFCCC1DA"/>
        <bgColor rgb="FFCCCC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ont="1"/>
    <xf numFmtId="2" fontId="0" fillId="0" borderId="0" xfId="0" applyNumberFormat="1" applyFont="1"/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2" borderId="3" xfId="0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 wrapText="1"/>
    </xf>
    <xf numFmtId="10" fontId="0" fillId="0" borderId="3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vertical="center" wrapText="1"/>
    </xf>
    <xf numFmtId="0" fontId="3" fillId="0" borderId="0" xfId="0" applyFont="1" applyBorder="1"/>
    <xf numFmtId="2" fontId="3" fillId="0" borderId="0" xfId="0" applyNumberFormat="1" applyFont="1" applyBorder="1"/>
    <xf numFmtId="1" fontId="0" fillId="0" borderId="3" xfId="0" applyNumberFormat="1" applyFont="1" applyBorder="1" applyAlignment="1">
      <alignment horizontal="right" vertical="center"/>
    </xf>
    <xf numFmtId="2" fontId="0" fillId="0" borderId="3" xfId="0" applyNumberFormat="1" applyFont="1" applyBorder="1" applyAlignment="1">
      <alignment horizontal="right" vertical="center"/>
    </xf>
    <xf numFmtId="1" fontId="3" fillId="0" borderId="0" xfId="0" applyNumberFormat="1" applyFont="1" applyBorder="1"/>
    <xf numFmtId="0" fontId="0" fillId="2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2" borderId="3" xfId="0" applyFont="1" applyFill="1" applyBorder="1"/>
    <xf numFmtId="0" fontId="0" fillId="2" borderId="3" xfId="0" applyFont="1" applyFill="1" applyBorder="1" applyAlignment="1">
      <alignment vertical="center"/>
    </xf>
    <xf numFmtId="0" fontId="0" fillId="0" borderId="3" xfId="0" applyFont="1" applyBorder="1"/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0" fillId="2" borderId="5" xfId="0" applyFont="1" applyFill="1" applyBorder="1"/>
    <xf numFmtId="0" fontId="0" fillId="0" borderId="4" xfId="0" applyFont="1" applyBorder="1" applyAlignment="1">
      <alignment horizontal="left" vertical="center"/>
    </xf>
    <xf numFmtId="0" fontId="0" fillId="2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/>
    <xf numFmtId="0" fontId="0" fillId="2" borderId="5" xfId="0" applyFont="1" applyFill="1" applyBorder="1" applyAlignment="1">
      <alignment horizontal="left" vertical="center" wrapText="1"/>
    </xf>
    <xf numFmtId="0" fontId="0" fillId="2" borderId="0" xfId="0" applyFont="1" applyFill="1"/>
    <xf numFmtId="0" fontId="0" fillId="0" borderId="3" xfId="0" applyFont="1" applyBorder="1" applyAlignment="1">
      <alignment vertical="center" wrapText="1"/>
    </xf>
    <xf numFmtId="0" fontId="0" fillId="0" borderId="0" xfId="0" applyFont="1" applyBorder="1"/>
    <xf numFmtId="0" fontId="0" fillId="2" borderId="0" xfId="0" applyFont="1" applyFill="1" applyBorder="1"/>
    <xf numFmtId="0" fontId="0" fillId="3" borderId="0" xfId="0" applyFill="1"/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 wrapText="1"/>
    </xf>
    <xf numFmtId="0" fontId="0" fillId="2" borderId="0" xfId="0" applyFill="1"/>
    <xf numFmtId="2" fontId="0" fillId="2" borderId="3" xfId="0" applyNumberFormat="1" applyFont="1" applyFill="1" applyBorder="1" applyAlignment="1">
      <alignment horizontal="right" vertical="center" wrapText="1"/>
    </xf>
    <xf numFmtId="10" fontId="0" fillId="2" borderId="3" xfId="0" applyNumberFormat="1" applyFont="1" applyFill="1" applyBorder="1" applyAlignment="1">
      <alignment horizontal="right" vertical="center"/>
    </xf>
    <xf numFmtId="2" fontId="0" fillId="2" borderId="3" xfId="0" applyNumberFormat="1" applyFont="1" applyFill="1" applyBorder="1" applyAlignment="1">
      <alignment horizontal="right" vertical="center"/>
    </xf>
    <xf numFmtId="164" fontId="0" fillId="0" borderId="3" xfId="0" applyNumberFormat="1" applyFont="1" applyBorder="1" applyAlignment="1">
      <alignment horizontal="left" vertical="center"/>
    </xf>
    <xf numFmtId="2" fontId="0" fillId="2" borderId="3" xfId="0" applyNumberFormat="1" applyFill="1" applyBorder="1" applyAlignment="1">
      <alignment horizontal="right" vertical="center" wrapText="1"/>
    </xf>
    <xf numFmtId="0" fontId="0" fillId="4" borderId="3" xfId="0" applyFont="1" applyFill="1" applyBorder="1"/>
    <xf numFmtId="0" fontId="0" fillId="0" borderId="3" xfId="0" applyBorder="1"/>
    <xf numFmtId="10" fontId="0" fillId="2" borderId="3" xfId="0" applyNumberFormat="1" applyFill="1" applyBorder="1"/>
    <xf numFmtId="2" fontId="0" fillId="6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2" fontId="0" fillId="6" borderId="3" xfId="0" applyNumberFormat="1" applyFont="1" applyFill="1" applyBorder="1" applyAlignment="1">
      <alignment horizontal="right" vertical="center" wrapText="1"/>
    </xf>
    <xf numFmtId="2" fontId="0" fillId="6" borderId="3" xfId="0" applyNumberFormat="1" applyFill="1" applyBorder="1" applyAlignment="1">
      <alignment horizontal="right" vertical="center" wrapText="1"/>
    </xf>
    <xf numFmtId="2" fontId="0" fillId="6" borderId="3" xfId="0" applyNumberFormat="1" applyFont="1" applyFill="1" applyBorder="1" applyAlignment="1">
      <alignment horizontal="right" vertical="center"/>
    </xf>
    <xf numFmtId="0" fontId="0" fillId="7" borderId="0" xfId="0" applyFill="1"/>
    <xf numFmtId="0" fontId="0" fillId="6" borderId="0" xfId="0" applyFill="1"/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vertical="center"/>
    </xf>
    <xf numFmtId="0" fontId="0" fillId="2" borderId="3" xfId="0" applyFill="1" applyBorder="1"/>
    <xf numFmtId="0" fontId="0" fillId="2" borderId="3" xfId="0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6" fillId="6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6" fillId="2" borderId="3" xfId="0" applyFont="1" applyFill="1" applyBorder="1"/>
    <xf numFmtId="0" fontId="6" fillId="0" borderId="0" xfId="0" applyFont="1" applyBorder="1"/>
    <xf numFmtId="2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10" fontId="6" fillId="0" borderId="3" xfId="0" applyNumberFormat="1" applyFont="1" applyBorder="1" applyAlignment="1">
      <alignment horizontal="right" vertical="center"/>
    </xf>
    <xf numFmtId="2" fontId="6" fillId="6" borderId="3" xfId="0" applyNumberFormat="1" applyFont="1" applyFill="1" applyBorder="1" applyAlignment="1">
      <alignment horizontal="right" vertical="center" wrapText="1"/>
    </xf>
    <xf numFmtId="10" fontId="6" fillId="2" borderId="3" xfId="0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 wrapText="1"/>
    </xf>
    <xf numFmtId="0" fontId="6" fillId="2" borderId="5" xfId="0" applyFont="1" applyFill="1" applyBorder="1"/>
    <xf numFmtId="0" fontId="6" fillId="2" borderId="3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/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6" fillId="2" borderId="3" xfId="0" applyFont="1" applyFill="1" applyBorder="1" applyAlignment="1">
      <alignment vertical="center" wrapText="1"/>
    </xf>
    <xf numFmtId="164" fontId="6" fillId="0" borderId="3" xfId="0" applyNumberFormat="1" applyFont="1" applyBorder="1" applyAlignment="1">
      <alignment horizontal="left" vertical="center"/>
    </xf>
    <xf numFmtId="2" fontId="6" fillId="6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" fontId="4" fillId="0" borderId="3" xfId="0" applyNumberFormat="1" applyFont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2" fontId="4" fillId="6" borderId="3" xfId="0" applyNumberFormat="1" applyFont="1" applyFill="1" applyBorder="1" applyAlignment="1">
      <alignment horizontal="right" vertical="center"/>
    </xf>
    <xf numFmtId="10" fontId="4" fillId="2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0" fontId="6" fillId="6" borderId="3" xfId="0" applyNumberFormat="1" applyFont="1" applyFill="1" applyBorder="1" applyAlignment="1">
      <alignment horizontal="right" vertical="center"/>
    </xf>
    <xf numFmtId="2" fontId="6" fillId="6" borderId="3" xfId="0" applyNumberFormat="1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0" fontId="4" fillId="6" borderId="3" xfId="0" applyNumberFormat="1" applyFont="1" applyFill="1" applyBorder="1" applyAlignment="1">
      <alignment horizontal="right" vertical="center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right"/>
    </xf>
    <xf numFmtId="0" fontId="0" fillId="2" borderId="3" xfId="0" applyFont="1" applyFill="1" applyBorder="1" applyAlignment="1">
      <alignment horizontal="center" vertical="center" wrapText="1"/>
    </xf>
    <xf numFmtId="2" fontId="0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5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2" fontId="6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2" fontId="6" fillId="6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CC1DA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8"/>
  <sheetViews>
    <sheetView zoomScale="80" zoomScaleNormal="80" workbookViewId="0"/>
  </sheetViews>
  <sheetFormatPr defaultRowHeight="15"/>
  <cols>
    <col min="1" max="1" width="6" style="1"/>
    <col min="2" max="3" width="15.42578125" style="1"/>
    <col min="4" max="4" width="34.85546875" style="1"/>
    <col min="5" max="5" width="18.42578125" style="1"/>
    <col min="6" max="6" width="16.140625" style="1"/>
    <col min="7" max="7" width="12.85546875" style="1"/>
    <col min="8" max="8" width="9.7109375" style="1"/>
    <col min="9" max="9" width="14.140625" style="1"/>
    <col min="10" max="10" width="10.5703125" style="1"/>
    <col min="11" max="11" width="9.7109375" style="1"/>
    <col min="12" max="12" width="11.5703125" style="1"/>
    <col min="13" max="13" width="11.28515625" style="1"/>
    <col min="14" max="14" width="11" style="1"/>
    <col min="15" max="15" width="12.140625" style="2"/>
    <col min="16" max="16" width="9.7109375" style="2"/>
    <col min="17" max="17" width="9.7109375" style="1"/>
    <col min="18" max="18" width="9.7109375" style="2"/>
    <col min="19" max="19" width="12.5703125" style="1"/>
    <col min="20" max="20" width="9.7109375" style="2"/>
    <col min="21" max="21" width="12.140625" style="1"/>
    <col min="22" max="1025" width="9.7109375" style="1"/>
  </cols>
  <sheetData>
    <row r="1" spans="1:32" s="4" customFormat="1" ht="61.5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ht="4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  <c r="V2"/>
      <c r="W2"/>
      <c r="X2"/>
      <c r="Y2"/>
      <c r="Z2"/>
      <c r="AA2"/>
      <c r="AB2"/>
      <c r="AC2"/>
      <c r="AD2"/>
      <c r="AE2"/>
      <c r="AF2"/>
    </row>
    <row r="3" spans="1:32" ht="65.2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  <c r="V3" s="111"/>
      <c r="W3" s="111"/>
      <c r="X3" s="111"/>
      <c r="Y3" s="111"/>
      <c r="Z3" s="110"/>
      <c r="AA3" s="111"/>
      <c r="AB3" s="111"/>
      <c r="AC3" s="111"/>
      <c r="AD3" s="111"/>
      <c r="AE3" s="111"/>
      <c r="AF3" s="111"/>
    </row>
    <row r="4" spans="1:32" ht="186.7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  <c r="V4" s="111"/>
      <c r="W4" s="111"/>
      <c r="X4" s="111"/>
      <c r="Y4" s="111"/>
      <c r="Z4" s="110"/>
      <c r="AA4" s="8"/>
      <c r="AB4" s="7"/>
      <c r="AC4" s="8"/>
      <c r="AD4" s="7"/>
      <c r="AE4" s="8"/>
      <c r="AF4" s="7"/>
    </row>
    <row r="5" spans="1:32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>
      <c r="A6" s="10">
        <v>1</v>
      </c>
      <c r="B6" s="11" t="s">
        <v>22</v>
      </c>
      <c r="C6" s="11"/>
      <c r="D6" s="12" t="s">
        <v>23</v>
      </c>
      <c r="E6" s="12" t="s">
        <v>24</v>
      </c>
      <c r="F6" s="11"/>
      <c r="G6" s="13">
        <v>0</v>
      </c>
      <c r="H6" s="14">
        <v>1</v>
      </c>
      <c r="I6" s="14">
        <v>0</v>
      </c>
      <c r="J6" s="14">
        <v>1</v>
      </c>
      <c r="K6" s="14">
        <v>0</v>
      </c>
      <c r="L6" s="14">
        <v>0</v>
      </c>
      <c r="M6" s="13">
        <v>0</v>
      </c>
      <c r="N6" s="15">
        <f>IF(H6=0,0,K6/H6)</f>
        <v>0</v>
      </c>
      <c r="O6" s="14">
        <v>0</v>
      </c>
      <c r="P6" s="14">
        <v>0</v>
      </c>
      <c r="Q6" s="15">
        <f>IF(O6=0,0,P6/O6)</f>
        <v>0</v>
      </c>
      <c r="R6" s="14">
        <v>0</v>
      </c>
      <c r="S6" s="15">
        <f>IF(P6=0,0,R6/P6)</f>
        <v>0</v>
      </c>
      <c r="T6" s="16">
        <v>0</v>
      </c>
      <c r="U6" s="15">
        <f>IF(P6=0,0,T6/P6)</f>
        <v>0</v>
      </c>
      <c r="V6" s="17"/>
      <c r="W6" s="17"/>
      <c r="X6" s="17"/>
      <c r="Y6" s="18"/>
      <c r="Z6" s="18"/>
      <c r="AA6" s="18"/>
      <c r="AB6" s="18"/>
      <c r="AC6" s="18"/>
      <c r="AD6" s="18"/>
      <c r="AE6" s="18"/>
      <c r="AF6" s="18"/>
    </row>
    <row r="7" spans="1:32">
      <c r="A7" s="10">
        <v>2</v>
      </c>
      <c r="B7" s="11" t="s">
        <v>22</v>
      </c>
      <c r="C7" s="11"/>
      <c r="D7" s="12" t="s">
        <v>25</v>
      </c>
      <c r="E7" s="12" t="s">
        <v>26</v>
      </c>
      <c r="F7" s="11"/>
      <c r="G7" s="13">
        <v>0</v>
      </c>
      <c r="H7" s="14">
        <v>1</v>
      </c>
      <c r="I7" s="14">
        <v>1</v>
      </c>
      <c r="J7" s="14">
        <v>0</v>
      </c>
      <c r="K7" s="14">
        <v>0</v>
      </c>
      <c r="L7" s="14">
        <v>0</v>
      </c>
      <c r="M7" s="13">
        <v>0</v>
      </c>
      <c r="N7" s="15">
        <f>IF(H7=0,0,K7/H7)</f>
        <v>0</v>
      </c>
      <c r="O7" s="14">
        <v>0</v>
      </c>
      <c r="P7" s="14">
        <v>0</v>
      </c>
      <c r="Q7" s="15">
        <f>IF(O7=0,0,P7/O7)</f>
        <v>0</v>
      </c>
      <c r="R7" s="14">
        <v>0</v>
      </c>
      <c r="S7" s="15">
        <f>IF(P7=0,0,R7/P7)</f>
        <v>0</v>
      </c>
      <c r="T7" s="16">
        <v>0</v>
      </c>
      <c r="U7" s="15">
        <f>IF(P7=0,0,T7/P7)</f>
        <v>0</v>
      </c>
      <c r="V7" s="17"/>
      <c r="W7" s="17"/>
      <c r="X7" s="17"/>
      <c r="Y7" s="18"/>
      <c r="Z7" s="18"/>
      <c r="AA7" s="18"/>
      <c r="AB7" s="18"/>
      <c r="AC7" s="18"/>
      <c r="AD7" s="18"/>
      <c r="AE7" s="18"/>
      <c r="AF7" s="18"/>
    </row>
    <row r="8" spans="1:32">
      <c r="A8" s="112" t="s">
        <v>27</v>
      </c>
      <c r="B8" s="112"/>
      <c r="C8" s="112"/>
      <c r="D8" s="112"/>
      <c r="E8" s="112"/>
      <c r="F8" s="112"/>
      <c r="G8" s="13">
        <f t="shared" ref="G8:M8" si="0">SUM(G6:G7)</f>
        <v>0</v>
      </c>
      <c r="H8" s="19">
        <f t="shared" si="0"/>
        <v>2</v>
      </c>
      <c r="I8" s="19">
        <f t="shared" si="0"/>
        <v>1</v>
      </c>
      <c r="J8" s="19">
        <f t="shared" si="0"/>
        <v>1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5">
        <f>IF(H8=0,0,K8/H8)</f>
        <v>0</v>
      </c>
      <c r="O8" s="20">
        <f>SUM(O6:O7)</f>
        <v>0</v>
      </c>
      <c r="P8" s="20">
        <f>SUM(P6:P7)</f>
        <v>0</v>
      </c>
      <c r="Q8" s="15">
        <f>IF(O8=0,0,P8/O8)</f>
        <v>0</v>
      </c>
      <c r="R8" s="20">
        <f>SUM(R6:R7)</f>
        <v>0</v>
      </c>
      <c r="S8" s="15">
        <f>IF(P8=0,0,R8/P8)</f>
        <v>0</v>
      </c>
      <c r="T8" s="20">
        <f>SUM(T6:T7)</f>
        <v>0</v>
      </c>
      <c r="U8" s="15">
        <f>IF(P8=0,0,T8/P8)</f>
        <v>0</v>
      </c>
      <c r="V8" s="21"/>
      <c r="W8" s="21"/>
      <c r="X8" s="21"/>
      <c r="Y8" s="18"/>
      <c r="Z8" s="18"/>
      <c r="AA8" s="18"/>
      <c r="AB8" s="18"/>
      <c r="AC8" s="18"/>
      <c r="AD8" s="18"/>
      <c r="AE8" s="18"/>
      <c r="AF8" s="18"/>
    </row>
  </sheetData>
  <sheetProtection sheet="1" objects="1" scenarios="1"/>
  <mergeCells count="31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Z3:Z4"/>
    <mergeCell ref="AA3:AB3"/>
    <mergeCell ref="AC3:AD3"/>
    <mergeCell ref="AE3:AF3"/>
    <mergeCell ref="A8:F8"/>
    <mergeCell ref="T3:U3"/>
    <mergeCell ref="V3:V4"/>
    <mergeCell ref="W3:W4"/>
    <mergeCell ref="X3:X4"/>
    <mergeCell ref="Y3:Y4"/>
    <mergeCell ref="M3:M4"/>
    <mergeCell ref="N3:N4"/>
    <mergeCell ref="O3:O4"/>
    <mergeCell ref="P3:Q3"/>
    <mergeCell ref="R3:S3"/>
  </mergeCells>
  <pageMargins left="0" right="0" top="0" bottom="0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74"/>
  <sheetViews>
    <sheetView topLeftCell="C42" zoomScale="80" zoomScaleNormal="80" workbookViewId="0">
      <selection activeCell="C42" sqref="C42"/>
    </sheetView>
  </sheetViews>
  <sheetFormatPr defaultRowHeight="15"/>
  <cols>
    <col min="1" max="1" width="8.7109375"/>
    <col min="2" max="2" width="19"/>
    <col min="3" max="3" width="16.85546875"/>
    <col min="4" max="4" width="39.28515625"/>
    <col min="5" max="5" width="33.42578125"/>
    <col min="6" max="6" width="19.28515625"/>
    <col min="7" max="7" width="11.42578125"/>
    <col min="8" max="8" width="11.28515625"/>
    <col min="9" max="9" width="16.140625"/>
    <col min="10" max="10" width="12.42578125"/>
    <col min="11" max="11" width="11.140625"/>
    <col min="12" max="12" width="10.42578125"/>
    <col min="13" max="13" width="11.7109375"/>
    <col min="14" max="14" width="11.140625"/>
    <col min="15" max="16" width="8.7109375"/>
    <col min="17" max="17" width="11"/>
    <col min="18" max="18" width="8.7109375"/>
    <col min="19" max="19" width="10.7109375"/>
    <col min="20" max="20" width="8.7109375"/>
    <col min="21" max="21" width="10.7109375"/>
    <col min="22" max="1025" width="8.7109375"/>
  </cols>
  <sheetData>
    <row r="1" spans="1:21" ht="57" customHeight="1">
      <c r="A1" s="116" t="s">
        <v>189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8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7.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3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6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4</v>
      </c>
      <c r="I6" s="14">
        <v>1</v>
      </c>
      <c r="J6" s="14">
        <v>3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16">
        <v>0</v>
      </c>
      <c r="S6" s="15">
        <f t="shared" ref="S6:S37" si="3">IF(P6=0,0,R6/P6)</f>
        <v>0</v>
      </c>
      <c r="T6" s="16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16">
        <v>0</v>
      </c>
      <c r="S7" s="15">
        <f t="shared" si="3"/>
        <v>0</v>
      </c>
      <c r="T7" s="16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4</v>
      </c>
      <c r="I8" s="14">
        <v>1</v>
      </c>
      <c r="J8" s="14">
        <v>3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16">
        <v>0</v>
      </c>
      <c r="S8" s="15">
        <f t="shared" si="3"/>
        <v>0</v>
      </c>
      <c r="T8" s="16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10</v>
      </c>
      <c r="I9" s="14">
        <v>0</v>
      </c>
      <c r="J9" s="14">
        <v>10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16">
        <v>0</v>
      </c>
      <c r="S9" s="15">
        <f t="shared" si="3"/>
        <v>0</v>
      </c>
      <c r="T9" s="16">
        <f t="shared" si="4"/>
        <v>905.37</v>
      </c>
      <c r="U9" s="15">
        <f t="shared" si="5"/>
        <v>1</v>
      </c>
    </row>
    <row r="10" spans="1:21">
      <c r="A10" s="23">
        <v>5</v>
      </c>
      <c r="B10" s="11" t="s">
        <v>22</v>
      </c>
      <c r="C10" s="29"/>
      <c r="D10" s="26" t="s">
        <v>86</v>
      </c>
      <c r="E10" s="30" t="s">
        <v>34</v>
      </c>
      <c r="F10" s="11" t="s">
        <v>182</v>
      </c>
      <c r="G10" s="20">
        <f t="shared" si="0"/>
        <v>1</v>
      </c>
      <c r="H10" s="14">
        <v>1</v>
      </c>
      <c r="I10" s="14">
        <v>0</v>
      </c>
      <c r="J10" s="14">
        <v>1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16">
        <v>0</v>
      </c>
      <c r="S10" s="15">
        <f t="shared" si="3"/>
        <v>0</v>
      </c>
      <c r="T10" s="16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4</v>
      </c>
      <c r="I11" s="14">
        <v>0</v>
      </c>
      <c r="J11" s="14">
        <v>4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16">
        <v>543.62</v>
      </c>
      <c r="S11" s="15">
        <f t="shared" si="3"/>
        <v>1</v>
      </c>
      <c r="T11" s="16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6" t="s">
        <v>89</v>
      </c>
      <c r="E12" s="27" t="s">
        <v>90</v>
      </c>
      <c r="F12" s="11" t="s">
        <v>91</v>
      </c>
      <c r="G12" s="20">
        <f t="shared" si="0"/>
        <v>1</v>
      </c>
      <c r="H12" s="14">
        <v>2</v>
      </c>
      <c r="I12" s="14">
        <v>0</v>
      </c>
      <c r="J12" s="14">
        <v>2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16">
        <v>0</v>
      </c>
      <c r="S12" s="15">
        <f t="shared" si="3"/>
        <v>0</v>
      </c>
      <c r="T12" s="16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4</v>
      </c>
      <c r="I13" s="14">
        <v>0</v>
      </c>
      <c r="J13" s="14">
        <v>4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16">
        <v>0</v>
      </c>
      <c r="S13" s="15">
        <f t="shared" si="3"/>
        <v>0</v>
      </c>
      <c r="T13" s="16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</v>
      </c>
      <c r="H14" s="14">
        <v>4</v>
      </c>
      <c r="I14" s="14">
        <v>1</v>
      </c>
      <c r="J14" s="14">
        <v>3</v>
      </c>
      <c r="K14" s="14">
        <v>0</v>
      </c>
      <c r="L14" s="14">
        <v>0</v>
      </c>
      <c r="M14" s="13">
        <v>0</v>
      </c>
      <c r="N14" s="15">
        <f t="shared" si="1"/>
        <v>0</v>
      </c>
      <c r="O14" s="16">
        <v>1</v>
      </c>
      <c r="P14" s="16">
        <v>1</v>
      </c>
      <c r="Q14" s="15">
        <f t="shared" si="2"/>
        <v>1</v>
      </c>
      <c r="R14" s="16">
        <v>0</v>
      </c>
      <c r="S14" s="15">
        <f t="shared" si="3"/>
        <v>0</v>
      </c>
      <c r="T14" s="16">
        <f t="shared" si="4"/>
        <v>1</v>
      </c>
      <c r="U14" s="15">
        <f t="shared" si="5"/>
        <v>1</v>
      </c>
    </row>
    <row r="15" spans="1:21">
      <c r="A15" s="23">
        <v>10</v>
      </c>
      <c r="B15" s="11" t="s">
        <v>22</v>
      </c>
      <c r="C15" s="29"/>
      <c r="D15" s="26" t="s">
        <v>94</v>
      </c>
      <c r="E15" s="30" t="s">
        <v>34</v>
      </c>
      <c r="F15" s="11" t="s">
        <v>95</v>
      </c>
      <c r="G15" s="20">
        <f t="shared" si="0"/>
        <v>1</v>
      </c>
      <c r="H15" s="14">
        <v>2</v>
      </c>
      <c r="I15" s="14">
        <v>0</v>
      </c>
      <c r="J15" s="14">
        <v>2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16">
        <v>0</v>
      </c>
      <c r="S15" s="15">
        <f t="shared" si="3"/>
        <v>0</v>
      </c>
      <c r="T15" s="16">
        <f t="shared" si="4"/>
        <v>1</v>
      </c>
      <c r="U15" s="15">
        <f t="shared" si="5"/>
        <v>1</v>
      </c>
    </row>
    <row r="16" spans="1:21">
      <c r="A16" s="23">
        <v>11</v>
      </c>
      <c r="B16" s="11" t="s">
        <v>22</v>
      </c>
      <c r="C16" s="29"/>
      <c r="D16" s="26" t="s">
        <v>64</v>
      </c>
      <c r="E16" s="33" t="s">
        <v>51</v>
      </c>
      <c r="F16" s="11" t="s">
        <v>96</v>
      </c>
      <c r="G16" s="20">
        <f t="shared" si="0"/>
        <v>208.06</v>
      </c>
      <c r="H16" s="14">
        <v>8</v>
      </c>
      <c r="I16" s="14">
        <v>1</v>
      </c>
      <c r="J16" s="14">
        <v>7</v>
      </c>
      <c r="K16" s="14">
        <v>1</v>
      </c>
      <c r="L16" s="14">
        <v>1</v>
      </c>
      <c r="M16" s="13">
        <v>1</v>
      </c>
      <c r="N16" s="15">
        <f t="shared" si="1"/>
        <v>0.125</v>
      </c>
      <c r="O16" s="16">
        <v>208.06</v>
      </c>
      <c r="P16" s="16">
        <v>208.06</v>
      </c>
      <c r="Q16" s="15">
        <f t="shared" si="2"/>
        <v>1</v>
      </c>
      <c r="R16" s="16">
        <v>208.06</v>
      </c>
      <c r="S16" s="15">
        <f t="shared" si="3"/>
        <v>1</v>
      </c>
      <c r="T16" s="16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2</v>
      </c>
      <c r="I17" s="14">
        <v>1</v>
      </c>
      <c r="J17" s="14">
        <v>1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16">
        <v>0</v>
      </c>
      <c r="S17" s="15">
        <f t="shared" si="3"/>
        <v>0</v>
      </c>
      <c r="T17" s="16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6" t="s">
        <v>65</v>
      </c>
      <c r="E18" s="34" t="s">
        <v>30</v>
      </c>
      <c r="F18" s="11" t="s">
        <v>98</v>
      </c>
      <c r="G18" s="20">
        <f t="shared" si="0"/>
        <v>1</v>
      </c>
      <c r="H18" s="14">
        <v>4</v>
      </c>
      <c r="I18" s="14">
        <v>1</v>
      </c>
      <c r="J18" s="14">
        <v>3</v>
      </c>
      <c r="K18" s="14">
        <v>0</v>
      </c>
      <c r="L18" s="14">
        <v>0</v>
      </c>
      <c r="M18" s="13">
        <v>0</v>
      </c>
      <c r="N18" s="15">
        <f t="shared" si="1"/>
        <v>0</v>
      </c>
      <c r="O18" s="16">
        <v>1</v>
      </c>
      <c r="P18" s="16">
        <v>1</v>
      </c>
      <c r="Q18" s="15">
        <f t="shared" si="2"/>
        <v>1</v>
      </c>
      <c r="R18" s="16">
        <v>0</v>
      </c>
      <c r="S18" s="15">
        <f t="shared" si="3"/>
        <v>0</v>
      </c>
      <c r="T18" s="16">
        <f t="shared" si="4"/>
        <v>1</v>
      </c>
      <c r="U18" s="15">
        <f t="shared" si="5"/>
        <v>1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4</v>
      </c>
      <c r="I19" s="14">
        <v>2</v>
      </c>
      <c r="J19" s="14">
        <v>1</v>
      </c>
      <c r="K19" s="14">
        <v>1</v>
      </c>
      <c r="L19" s="14">
        <v>1</v>
      </c>
      <c r="M19" s="13">
        <v>1</v>
      </c>
      <c r="N19" s="15">
        <f t="shared" si="1"/>
        <v>0.25</v>
      </c>
      <c r="O19" s="16">
        <v>893.99</v>
      </c>
      <c r="P19" s="16">
        <v>893.99</v>
      </c>
      <c r="Q19" s="15">
        <f t="shared" si="2"/>
        <v>1</v>
      </c>
      <c r="R19" s="16">
        <v>0</v>
      </c>
      <c r="S19" s="15">
        <f t="shared" si="3"/>
        <v>0</v>
      </c>
      <c r="T19" s="16">
        <f t="shared" si="4"/>
        <v>893.99</v>
      </c>
      <c r="U19" s="15">
        <f t="shared" si="5"/>
        <v>1</v>
      </c>
    </row>
    <row r="20" spans="1:21">
      <c r="A20" s="23">
        <v>15</v>
      </c>
      <c r="B20" s="11" t="s">
        <v>22</v>
      </c>
      <c r="C20" s="29"/>
      <c r="D20" s="26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3</v>
      </c>
      <c r="I20" s="14">
        <v>0</v>
      </c>
      <c r="J20" s="14">
        <v>3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16">
        <v>0</v>
      </c>
      <c r="S20" s="15">
        <f t="shared" si="3"/>
        <v>0</v>
      </c>
      <c r="T20" s="16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</v>
      </c>
      <c r="H21" s="14">
        <v>7</v>
      </c>
      <c r="I21" s="14">
        <v>1</v>
      </c>
      <c r="J21" s="14">
        <v>6</v>
      </c>
      <c r="K21" s="14">
        <v>0</v>
      </c>
      <c r="L21" s="14">
        <v>0</v>
      </c>
      <c r="M21" s="13">
        <v>0</v>
      </c>
      <c r="N21" s="15">
        <f t="shared" si="1"/>
        <v>0</v>
      </c>
      <c r="O21" s="16">
        <v>1</v>
      </c>
      <c r="P21" s="16">
        <v>1</v>
      </c>
      <c r="Q21" s="15">
        <f t="shared" si="2"/>
        <v>1</v>
      </c>
      <c r="R21" s="16">
        <v>0</v>
      </c>
      <c r="S21" s="15">
        <f t="shared" si="3"/>
        <v>0</v>
      </c>
      <c r="T21" s="16">
        <f t="shared" si="4"/>
        <v>1</v>
      </c>
      <c r="U21" s="15">
        <f t="shared" si="5"/>
        <v>1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10</v>
      </c>
      <c r="I22" s="14">
        <v>2</v>
      </c>
      <c r="J22" s="14">
        <v>3</v>
      </c>
      <c r="K22" s="14">
        <v>2</v>
      </c>
      <c r="L22" s="14">
        <v>2</v>
      </c>
      <c r="M22" s="13">
        <v>2</v>
      </c>
      <c r="N22" s="15">
        <f t="shared" si="1"/>
        <v>0.2</v>
      </c>
      <c r="O22" s="16">
        <v>1777.46</v>
      </c>
      <c r="P22" s="16">
        <v>1777.46</v>
      </c>
      <c r="Q22" s="15">
        <f t="shared" si="2"/>
        <v>1</v>
      </c>
      <c r="R22" s="16">
        <v>1777.46</v>
      </c>
      <c r="S22" s="15">
        <f t="shared" si="3"/>
        <v>1</v>
      </c>
      <c r="T22" s="16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8</v>
      </c>
      <c r="I23" s="14">
        <v>0</v>
      </c>
      <c r="J23" s="14">
        <v>8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16">
        <v>0</v>
      </c>
      <c r="S23" s="15">
        <f t="shared" si="3"/>
        <v>0</v>
      </c>
      <c r="T23" s="16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6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3</v>
      </c>
      <c r="I24" s="14">
        <v>0</v>
      </c>
      <c r="J24" s="14">
        <v>3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16">
        <v>0</v>
      </c>
      <c r="S24" s="15">
        <f t="shared" si="3"/>
        <v>0</v>
      </c>
      <c r="T24" s="16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3286.6</v>
      </c>
      <c r="H25" s="14">
        <v>8</v>
      </c>
      <c r="I25" s="14">
        <v>1</v>
      </c>
      <c r="J25" s="14">
        <v>7</v>
      </c>
      <c r="K25" s="14">
        <v>1</v>
      </c>
      <c r="L25" s="14">
        <v>3</v>
      </c>
      <c r="M25" s="13">
        <v>1</v>
      </c>
      <c r="N25" s="15">
        <f t="shared" si="1"/>
        <v>0.125</v>
      </c>
      <c r="O25" s="16">
        <v>3286.6</v>
      </c>
      <c r="P25" s="16">
        <v>3286.6</v>
      </c>
      <c r="Q25" s="15">
        <f t="shared" si="2"/>
        <v>1</v>
      </c>
      <c r="R25" s="16">
        <v>3286.6</v>
      </c>
      <c r="S25" s="15">
        <f t="shared" si="3"/>
        <v>1</v>
      </c>
      <c r="T25" s="16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8" t="s">
        <v>108</v>
      </c>
      <c r="E26" s="30" t="s">
        <v>34</v>
      </c>
      <c r="F26" s="11" t="s">
        <v>109</v>
      </c>
      <c r="G26" s="20">
        <f t="shared" si="0"/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0</v>
      </c>
      <c r="Q26" s="15">
        <f t="shared" si="2"/>
        <v>0</v>
      </c>
      <c r="R26" s="16">
        <v>0</v>
      </c>
      <c r="S26" s="15">
        <f t="shared" si="3"/>
        <v>0</v>
      </c>
      <c r="T26" s="16">
        <f t="shared" si="4"/>
        <v>0</v>
      </c>
      <c r="U26" s="15">
        <f t="shared" si="5"/>
        <v>0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4</v>
      </c>
      <c r="I27" s="14">
        <v>2</v>
      </c>
      <c r="J27" s="14">
        <v>2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16">
        <v>0</v>
      </c>
      <c r="S27" s="15">
        <f t="shared" si="3"/>
        <v>0</v>
      </c>
      <c r="T27" s="16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11</v>
      </c>
      <c r="I28" s="14">
        <v>2</v>
      </c>
      <c r="J28" s="14">
        <v>6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16">
        <v>0</v>
      </c>
      <c r="S28" s="15">
        <f t="shared" si="3"/>
        <v>0</v>
      </c>
      <c r="T28" s="16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3</v>
      </c>
      <c r="I29" s="14">
        <v>2</v>
      </c>
      <c r="J29" s="14">
        <v>1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16">
        <v>0</v>
      </c>
      <c r="S29" s="15">
        <f t="shared" si="3"/>
        <v>0</v>
      </c>
      <c r="T29" s="16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6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2</v>
      </c>
      <c r="I30" s="14">
        <v>0</v>
      </c>
      <c r="J30" s="14">
        <v>2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16">
        <v>0</v>
      </c>
      <c r="S30" s="15">
        <f t="shared" si="3"/>
        <v>0</v>
      </c>
      <c r="T30" s="16">
        <f t="shared" si="4"/>
        <v>1</v>
      </c>
      <c r="U30" s="15">
        <f t="shared" si="5"/>
        <v>1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6</v>
      </c>
      <c r="I31" s="14">
        <v>2</v>
      </c>
      <c r="J31" s="14">
        <v>4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16">
        <v>0</v>
      </c>
      <c r="S31" s="15">
        <f t="shared" si="3"/>
        <v>0</v>
      </c>
      <c r="T31" s="16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6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16">
        <v>0</v>
      </c>
      <c r="S32" s="15">
        <f t="shared" si="3"/>
        <v>0</v>
      </c>
      <c r="T32" s="16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1</v>
      </c>
      <c r="I33" s="14">
        <v>0</v>
      </c>
      <c r="J33" s="14">
        <v>1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16">
        <v>0</v>
      </c>
      <c r="S33" s="15">
        <f t="shared" si="3"/>
        <v>0</v>
      </c>
      <c r="T33" s="16">
        <f t="shared" si="4"/>
        <v>1</v>
      </c>
      <c r="U33" s="15">
        <f t="shared" si="5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1</v>
      </c>
      <c r="H34" s="14">
        <v>3</v>
      </c>
      <c r="I34" s="14">
        <v>0</v>
      </c>
      <c r="J34" s="14">
        <v>3</v>
      </c>
      <c r="K34" s="14">
        <v>0</v>
      </c>
      <c r="L34" s="14">
        <v>0</v>
      </c>
      <c r="M34" s="13">
        <v>0</v>
      </c>
      <c r="N34" s="15">
        <f t="shared" si="1"/>
        <v>0</v>
      </c>
      <c r="O34" s="16">
        <v>1</v>
      </c>
      <c r="P34" s="16">
        <v>1</v>
      </c>
      <c r="Q34" s="15">
        <f t="shared" si="2"/>
        <v>1</v>
      </c>
      <c r="R34" s="16">
        <v>0</v>
      </c>
      <c r="S34" s="15">
        <f t="shared" si="3"/>
        <v>0</v>
      </c>
      <c r="T34" s="16">
        <f t="shared" si="4"/>
        <v>1</v>
      </c>
      <c r="U34" s="15">
        <f t="shared" si="5"/>
        <v>1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2</v>
      </c>
      <c r="I35" s="14">
        <v>0</v>
      </c>
      <c r="J35" s="14">
        <v>2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16">
        <v>0</v>
      </c>
      <c r="S35" s="15">
        <f t="shared" si="3"/>
        <v>0</v>
      </c>
      <c r="T35" s="16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16">
        <v>0</v>
      </c>
      <c r="S36" s="15">
        <f t="shared" si="3"/>
        <v>0</v>
      </c>
      <c r="T36" s="16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6" t="s">
        <v>122</v>
      </c>
      <c r="E37" s="30" t="s">
        <v>34</v>
      </c>
      <c r="F37" s="11" t="s">
        <v>123</v>
      </c>
      <c r="G37" s="20">
        <f t="shared" si="0"/>
        <v>1</v>
      </c>
      <c r="H37" s="14">
        <v>1</v>
      </c>
      <c r="I37" s="14">
        <v>0</v>
      </c>
      <c r="J37" s="14">
        <v>1</v>
      </c>
      <c r="K37" s="14">
        <v>0</v>
      </c>
      <c r="L37" s="14">
        <v>0</v>
      </c>
      <c r="M37" s="13">
        <v>0</v>
      </c>
      <c r="N37" s="15">
        <f t="shared" si="1"/>
        <v>0</v>
      </c>
      <c r="O37" s="16">
        <v>1</v>
      </c>
      <c r="P37" s="16">
        <v>1</v>
      </c>
      <c r="Q37" s="15">
        <f t="shared" si="2"/>
        <v>1</v>
      </c>
      <c r="R37" s="16">
        <v>0</v>
      </c>
      <c r="S37" s="15">
        <f t="shared" si="3"/>
        <v>0</v>
      </c>
      <c r="T37" s="16">
        <f t="shared" si="4"/>
        <v>1</v>
      </c>
      <c r="U37" s="15">
        <f t="shared" si="5"/>
        <v>1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</v>
      </c>
      <c r="H38" s="14">
        <v>3</v>
      </c>
      <c r="I38" s="14">
        <v>0</v>
      </c>
      <c r="J38" s="14">
        <v>3</v>
      </c>
      <c r="K38" s="14">
        <v>0</v>
      </c>
      <c r="L38" s="14">
        <v>0</v>
      </c>
      <c r="M38" s="13">
        <v>0</v>
      </c>
      <c r="N38" s="15">
        <f t="shared" ref="N38:N74" si="7">IF(H38=0,0,K38/H38)</f>
        <v>0</v>
      </c>
      <c r="O38" s="16">
        <v>1</v>
      </c>
      <c r="P38" s="16">
        <v>1</v>
      </c>
      <c r="Q38" s="15">
        <f t="shared" ref="Q38:Q69" si="8">IF(O38=0,0,P38/O38)</f>
        <v>1</v>
      </c>
      <c r="R38" s="16">
        <v>0</v>
      </c>
      <c r="S38" s="15">
        <f t="shared" ref="S38:S69" si="9">IF(P38=0,0,R38/P38)</f>
        <v>0</v>
      </c>
      <c r="T38" s="16">
        <f t="shared" ref="T38:T73" si="10">(P38-R38)</f>
        <v>1</v>
      </c>
      <c r="U38" s="15">
        <f t="shared" ref="U38:U69" si="11">IF(P38=0,0,T38/P38)</f>
        <v>1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1</v>
      </c>
      <c r="H39" s="14">
        <v>5</v>
      </c>
      <c r="I39" s="14">
        <v>2</v>
      </c>
      <c r="J39" s="14">
        <v>3</v>
      </c>
      <c r="K39" s="14">
        <v>0</v>
      </c>
      <c r="L39" s="14">
        <v>0</v>
      </c>
      <c r="M39" s="13">
        <v>0</v>
      </c>
      <c r="N39" s="15">
        <f t="shared" si="7"/>
        <v>0</v>
      </c>
      <c r="O39" s="16">
        <v>1</v>
      </c>
      <c r="P39" s="16">
        <v>1</v>
      </c>
      <c r="Q39" s="15">
        <f t="shared" si="8"/>
        <v>1</v>
      </c>
      <c r="R39" s="16">
        <v>0</v>
      </c>
      <c r="S39" s="15">
        <f t="shared" si="9"/>
        <v>0</v>
      </c>
      <c r="T39" s="16">
        <f t="shared" si="10"/>
        <v>1</v>
      </c>
      <c r="U39" s="15">
        <f t="shared" si="11"/>
        <v>1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</v>
      </c>
      <c r="H40" s="14">
        <v>4</v>
      </c>
      <c r="I40" s="14">
        <v>0</v>
      </c>
      <c r="J40" s="14">
        <v>4</v>
      </c>
      <c r="K40" s="14">
        <v>0</v>
      </c>
      <c r="L40" s="14">
        <v>0</v>
      </c>
      <c r="M40" s="13">
        <v>0</v>
      </c>
      <c r="N40" s="15">
        <f t="shared" si="7"/>
        <v>0</v>
      </c>
      <c r="O40" s="16">
        <v>1</v>
      </c>
      <c r="P40" s="16">
        <v>1</v>
      </c>
      <c r="Q40" s="15">
        <f t="shared" si="8"/>
        <v>1</v>
      </c>
      <c r="R40" s="16">
        <v>0</v>
      </c>
      <c r="S40" s="15">
        <f t="shared" si="9"/>
        <v>0</v>
      </c>
      <c r="T40" s="16">
        <f t="shared" si="10"/>
        <v>1</v>
      </c>
      <c r="U40" s="15">
        <f t="shared" si="11"/>
        <v>1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1</v>
      </c>
      <c r="H41" s="14">
        <v>5</v>
      </c>
      <c r="I41" s="14">
        <v>0</v>
      </c>
      <c r="J41" s="14">
        <v>4</v>
      </c>
      <c r="K41" s="14">
        <v>0</v>
      </c>
      <c r="L41" s="14">
        <v>0</v>
      </c>
      <c r="M41" s="13">
        <v>0</v>
      </c>
      <c r="N41" s="15">
        <f t="shared" si="7"/>
        <v>0</v>
      </c>
      <c r="O41" s="16">
        <v>1</v>
      </c>
      <c r="P41" s="16">
        <v>1</v>
      </c>
      <c r="Q41" s="15">
        <f t="shared" si="8"/>
        <v>1</v>
      </c>
      <c r="R41" s="16">
        <v>0</v>
      </c>
      <c r="S41" s="15">
        <f t="shared" si="9"/>
        <v>0</v>
      </c>
      <c r="T41" s="16">
        <f t="shared" si="10"/>
        <v>1</v>
      </c>
      <c r="U41" s="15">
        <f t="shared" si="11"/>
        <v>1</v>
      </c>
    </row>
    <row r="42" spans="1:21">
      <c r="A42" s="23">
        <v>37</v>
      </c>
      <c r="B42" s="11" t="s">
        <v>22</v>
      </c>
      <c r="C42" s="31"/>
      <c r="D42" s="26" t="s">
        <v>128</v>
      </c>
      <c r="E42" s="30" t="s">
        <v>34</v>
      </c>
      <c r="F42" s="11" t="s">
        <v>129</v>
      </c>
      <c r="G42" s="20">
        <f t="shared" si="6"/>
        <v>1</v>
      </c>
      <c r="H42" s="14">
        <v>1</v>
      </c>
      <c r="I42" s="14">
        <v>0</v>
      </c>
      <c r="J42" s="14">
        <v>1</v>
      </c>
      <c r="K42" s="14">
        <v>0</v>
      </c>
      <c r="L42" s="14">
        <v>0</v>
      </c>
      <c r="M42" s="13">
        <v>0</v>
      </c>
      <c r="N42" s="15">
        <f t="shared" si="7"/>
        <v>0</v>
      </c>
      <c r="O42" s="16">
        <v>1</v>
      </c>
      <c r="P42" s="16">
        <v>1</v>
      </c>
      <c r="Q42" s="15">
        <f t="shared" si="8"/>
        <v>1</v>
      </c>
      <c r="R42" s="16">
        <v>0</v>
      </c>
      <c r="S42" s="15">
        <f t="shared" si="9"/>
        <v>0</v>
      </c>
      <c r="T42" s="16">
        <f t="shared" si="10"/>
        <v>1</v>
      </c>
      <c r="U42" s="15">
        <f t="shared" si="11"/>
        <v>1</v>
      </c>
    </row>
    <row r="43" spans="1:21">
      <c r="A43" s="23">
        <v>38</v>
      </c>
      <c r="B43" s="11" t="s">
        <v>22</v>
      </c>
      <c r="C43" s="31"/>
      <c r="D43" s="26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2</v>
      </c>
      <c r="I43" s="14">
        <v>0</v>
      </c>
      <c r="J43" s="14">
        <v>2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16">
        <v>0</v>
      </c>
      <c r="S43" s="15">
        <f t="shared" si="9"/>
        <v>0</v>
      </c>
      <c r="T43" s="16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</v>
      </c>
      <c r="H44" s="14">
        <v>2</v>
      </c>
      <c r="I44" s="14">
        <v>0</v>
      </c>
      <c r="J44" s="14">
        <v>2</v>
      </c>
      <c r="K44" s="14">
        <v>0</v>
      </c>
      <c r="L44" s="14">
        <v>0</v>
      </c>
      <c r="M44" s="13">
        <v>0</v>
      </c>
      <c r="N44" s="15">
        <f t="shared" si="7"/>
        <v>0</v>
      </c>
      <c r="O44" s="16">
        <v>1</v>
      </c>
      <c r="P44" s="16">
        <v>1</v>
      </c>
      <c r="Q44" s="15">
        <f t="shared" si="8"/>
        <v>1</v>
      </c>
      <c r="R44" s="16">
        <v>0</v>
      </c>
      <c r="S44" s="15">
        <f t="shared" si="9"/>
        <v>0</v>
      </c>
      <c r="T44" s="16">
        <f t="shared" si="10"/>
        <v>1</v>
      </c>
      <c r="U44" s="15">
        <f t="shared" si="11"/>
        <v>1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1</v>
      </c>
      <c r="H45" s="14">
        <v>6</v>
      </c>
      <c r="I45" s="14">
        <v>2</v>
      </c>
      <c r="J45" s="14">
        <v>3</v>
      </c>
      <c r="K45" s="14">
        <v>0</v>
      </c>
      <c r="L45" s="14">
        <v>0</v>
      </c>
      <c r="M45" s="13">
        <v>0</v>
      </c>
      <c r="N45" s="15">
        <f t="shared" si="7"/>
        <v>0</v>
      </c>
      <c r="O45" s="16">
        <v>1</v>
      </c>
      <c r="P45" s="16">
        <v>1</v>
      </c>
      <c r="Q45" s="15">
        <f t="shared" si="8"/>
        <v>1</v>
      </c>
      <c r="R45" s="16">
        <v>0</v>
      </c>
      <c r="S45" s="15">
        <f t="shared" si="9"/>
        <v>0</v>
      </c>
      <c r="T45" s="16">
        <f t="shared" si="10"/>
        <v>1</v>
      </c>
      <c r="U45" s="15">
        <f t="shared" si="11"/>
        <v>1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18</v>
      </c>
      <c r="I46" s="14">
        <v>2</v>
      </c>
      <c r="J46" s="14">
        <v>12</v>
      </c>
      <c r="K46" s="14">
        <v>4</v>
      </c>
      <c r="L46" s="14">
        <v>4</v>
      </c>
      <c r="M46" s="13">
        <v>4</v>
      </c>
      <c r="N46" s="15">
        <f t="shared" si="7"/>
        <v>0.22222222222222221</v>
      </c>
      <c r="O46" s="16">
        <v>2012.14</v>
      </c>
      <c r="P46" s="16">
        <v>2012.14</v>
      </c>
      <c r="Q46" s="15">
        <f t="shared" si="8"/>
        <v>1</v>
      </c>
      <c r="R46" s="16">
        <v>0</v>
      </c>
      <c r="S46" s="15">
        <f t="shared" si="9"/>
        <v>0</v>
      </c>
      <c r="T46" s="16">
        <f t="shared" si="10"/>
        <v>2012.14</v>
      </c>
      <c r="U46" s="15">
        <f t="shared" si="11"/>
        <v>1</v>
      </c>
    </row>
    <row r="47" spans="1:21">
      <c r="A47" s="23">
        <v>42</v>
      </c>
      <c r="B47" s="11" t="s">
        <v>22</v>
      </c>
      <c r="C47" s="31"/>
      <c r="D47" s="26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3</v>
      </c>
      <c r="I47" s="14">
        <v>0</v>
      </c>
      <c r="J47" s="14">
        <v>3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16">
        <v>0</v>
      </c>
      <c r="S47" s="15">
        <f t="shared" si="9"/>
        <v>0</v>
      </c>
      <c r="T47" s="16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1905.08</v>
      </c>
      <c r="H48" s="14">
        <v>7</v>
      </c>
      <c r="I48" s="14">
        <v>0</v>
      </c>
      <c r="J48" s="14">
        <v>6</v>
      </c>
      <c r="K48" s="14">
        <v>1</v>
      </c>
      <c r="L48" s="14">
        <v>4</v>
      </c>
      <c r="M48" s="13">
        <v>1</v>
      </c>
      <c r="N48" s="15">
        <f t="shared" si="7"/>
        <v>0.14285714285714285</v>
      </c>
      <c r="O48" s="16">
        <v>1905.08</v>
      </c>
      <c r="P48" s="16">
        <v>1905.08</v>
      </c>
      <c r="Q48" s="15">
        <f t="shared" si="8"/>
        <v>1</v>
      </c>
      <c r="R48" s="16">
        <v>1543.33</v>
      </c>
      <c r="S48" s="15">
        <f t="shared" si="9"/>
        <v>0.81011296113549036</v>
      </c>
      <c r="T48" s="16">
        <f t="shared" si="10"/>
        <v>361.75</v>
      </c>
      <c r="U48" s="15">
        <f t="shared" si="11"/>
        <v>0.18988703886450964</v>
      </c>
    </row>
    <row r="49" spans="1:21">
      <c r="A49" s="23">
        <v>44</v>
      </c>
      <c r="B49" s="11" t="s">
        <v>22</v>
      </c>
      <c r="C49" s="31"/>
      <c r="D49" s="26" t="s">
        <v>138</v>
      </c>
      <c r="E49" s="24" t="s">
        <v>47</v>
      </c>
      <c r="F49" s="11" t="s">
        <v>139</v>
      </c>
      <c r="G49" s="20">
        <f t="shared" si="6"/>
        <v>1</v>
      </c>
      <c r="H49" s="14">
        <v>3</v>
      </c>
      <c r="I49" s="14">
        <v>0</v>
      </c>
      <c r="J49" s="14">
        <v>3</v>
      </c>
      <c r="K49" s="14">
        <v>0</v>
      </c>
      <c r="L49" s="14">
        <v>0</v>
      </c>
      <c r="M49" s="13">
        <v>0</v>
      </c>
      <c r="N49" s="15">
        <f t="shared" si="7"/>
        <v>0</v>
      </c>
      <c r="O49" s="16">
        <v>1</v>
      </c>
      <c r="P49" s="16">
        <v>1</v>
      </c>
      <c r="Q49" s="15">
        <f t="shared" si="8"/>
        <v>1</v>
      </c>
      <c r="R49" s="16">
        <v>0</v>
      </c>
      <c r="S49" s="15">
        <f t="shared" si="9"/>
        <v>0</v>
      </c>
      <c r="T49" s="16">
        <f t="shared" si="10"/>
        <v>1</v>
      </c>
      <c r="U49" s="15">
        <f t="shared" si="11"/>
        <v>1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3</v>
      </c>
      <c r="I50" s="14">
        <v>2</v>
      </c>
      <c r="J50" s="14">
        <v>1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16">
        <v>0</v>
      </c>
      <c r="S50" s="15">
        <f t="shared" si="9"/>
        <v>0</v>
      </c>
      <c r="T50" s="16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6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16">
        <v>0</v>
      </c>
      <c r="S51" s="15">
        <f t="shared" si="9"/>
        <v>0</v>
      </c>
      <c r="T51" s="16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8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2</v>
      </c>
      <c r="I52" s="14">
        <v>1</v>
      </c>
      <c r="J52" s="14">
        <v>1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16">
        <v>0</v>
      </c>
      <c r="S52" s="15">
        <f t="shared" si="9"/>
        <v>0</v>
      </c>
      <c r="T52" s="16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8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16">
        <v>0</v>
      </c>
      <c r="S53" s="15">
        <f t="shared" si="9"/>
        <v>0</v>
      </c>
      <c r="T53" s="16">
        <f t="shared" si="10"/>
        <v>1</v>
      </c>
      <c r="U53" s="15">
        <f t="shared" si="11"/>
        <v>1</v>
      </c>
    </row>
    <row r="54" spans="1:21">
      <c r="A54" s="23">
        <v>49</v>
      </c>
      <c r="B54" s="11" t="s">
        <v>22</v>
      </c>
      <c r="C54" s="31"/>
      <c r="D54" s="37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3</v>
      </c>
      <c r="I54" s="14">
        <v>2</v>
      </c>
      <c r="J54" s="14">
        <v>1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16">
        <v>0</v>
      </c>
      <c r="S54" s="15">
        <f t="shared" si="9"/>
        <v>0</v>
      </c>
      <c r="T54" s="16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37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1</v>
      </c>
      <c r="I55" s="14">
        <v>0</v>
      </c>
      <c r="J55" s="14">
        <v>1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16">
        <v>0</v>
      </c>
      <c r="S55" s="15">
        <f t="shared" si="9"/>
        <v>0</v>
      </c>
      <c r="T55" s="16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37" t="s">
        <v>152</v>
      </c>
      <c r="E56" s="24" t="s">
        <v>34</v>
      </c>
      <c r="F56" s="11" t="s">
        <v>153</v>
      </c>
      <c r="G56" s="20">
        <f t="shared" si="6"/>
        <v>905.37</v>
      </c>
      <c r="H56" s="14">
        <v>2</v>
      </c>
      <c r="I56" s="14">
        <v>0</v>
      </c>
      <c r="J56" s="14">
        <v>2</v>
      </c>
      <c r="K56" s="14">
        <v>0</v>
      </c>
      <c r="L56" s="14">
        <v>1</v>
      </c>
      <c r="M56" s="13">
        <v>0</v>
      </c>
      <c r="N56" s="15">
        <f t="shared" si="7"/>
        <v>0</v>
      </c>
      <c r="O56" s="16">
        <v>905.37</v>
      </c>
      <c r="P56" s="16">
        <v>905.37</v>
      </c>
      <c r="Q56" s="15">
        <f t="shared" si="8"/>
        <v>1</v>
      </c>
      <c r="R56" s="16">
        <v>905.37</v>
      </c>
      <c r="S56" s="15">
        <f t="shared" si="9"/>
        <v>1</v>
      </c>
      <c r="T56" s="16">
        <f t="shared" si="10"/>
        <v>0</v>
      </c>
      <c r="U56" s="15">
        <f t="shared" si="11"/>
        <v>0</v>
      </c>
    </row>
    <row r="57" spans="1:21">
      <c r="A57" s="23">
        <v>52</v>
      </c>
      <c r="B57" s="11" t="s">
        <v>22</v>
      </c>
      <c r="C57" s="31"/>
      <c r="D57" s="28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16">
        <v>0</v>
      </c>
      <c r="S57" s="15">
        <f t="shared" si="9"/>
        <v>0</v>
      </c>
      <c r="T57" s="16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1</v>
      </c>
      <c r="H58" s="14">
        <v>5</v>
      </c>
      <c r="I58" s="14">
        <v>2</v>
      </c>
      <c r="J58" s="14">
        <v>3</v>
      </c>
      <c r="K58" s="14">
        <v>0</v>
      </c>
      <c r="L58" s="14">
        <v>0</v>
      </c>
      <c r="M58" s="13">
        <v>0</v>
      </c>
      <c r="N58" s="15">
        <f t="shared" si="7"/>
        <v>0</v>
      </c>
      <c r="O58" s="16">
        <v>1</v>
      </c>
      <c r="P58" s="16">
        <v>1</v>
      </c>
      <c r="Q58" s="15">
        <f t="shared" si="8"/>
        <v>1</v>
      </c>
      <c r="R58" s="16">
        <v>0</v>
      </c>
      <c r="S58" s="15">
        <f t="shared" si="9"/>
        <v>0</v>
      </c>
      <c r="T58" s="16">
        <f t="shared" si="10"/>
        <v>1</v>
      </c>
      <c r="U58" s="15">
        <f t="shared" si="11"/>
        <v>1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5</v>
      </c>
      <c r="I59" s="14">
        <v>1</v>
      </c>
      <c r="J59" s="14">
        <v>4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16">
        <v>0</v>
      </c>
      <c r="S59" s="15">
        <f t="shared" si="9"/>
        <v>0</v>
      </c>
      <c r="T59" s="16">
        <f t="shared" si="10"/>
        <v>317.68</v>
      </c>
      <c r="U59" s="15">
        <f t="shared" si="11"/>
        <v>1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482.33</v>
      </c>
      <c r="H60" s="14">
        <v>4</v>
      </c>
      <c r="I60" s="14">
        <v>0</v>
      </c>
      <c r="J60" s="14">
        <v>4</v>
      </c>
      <c r="K60" s="14">
        <v>0</v>
      </c>
      <c r="L60" s="14">
        <v>1</v>
      </c>
      <c r="M60" s="13">
        <v>0</v>
      </c>
      <c r="N60" s="15">
        <f t="shared" si="7"/>
        <v>0</v>
      </c>
      <c r="O60" s="16">
        <v>482.33</v>
      </c>
      <c r="P60" s="16">
        <v>482.33</v>
      </c>
      <c r="Q60" s="15">
        <f t="shared" si="8"/>
        <v>1</v>
      </c>
      <c r="R60" s="16">
        <v>482.33</v>
      </c>
      <c r="S60" s="15">
        <f t="shared" si="9"/>
        <v>1</v>
      </c>
      <c r="T60" s="16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37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16">
        <v>0</v>
      </c>
      <c r="S61" s="15">
        <f t="shared" si="9"/>
        <v>0</v>
      </c>
      <c r="T61" s="16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37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2</v>
      </c>
      <c r="I62" s="14">
        <v>0</v>
      </c>
      <c r="J62" s="14">
        <v>2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16">
        <v>1078.2</v>
      </c>
      <c r="S62" s="15">
        <f t="shared" si="9"/>
        <v>1</v>
      </c>
      <c r="T62" s="16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4</v>
      </c>
      <c r="I63" s="14">
        <v>2</v>
      </c>
      <c r="J63" s="14">
        <v>2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16">
        <v>0</v>
      </c>
      <c r="S63" s="15">
        <f t="shared" si="9"/>
        <v>0</v>
      </c>
      <c r="T63" s="16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6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2</v>
      </c>
      <c r="I64" s="14">
        <v>1</v>
      </c>
      <c r="J64" s="14">
        <v>1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16">
        <v>0</v>
      </c>
      <c r="S64" s="15">
        <f t="shared" si="9"/>
        <v>0</v>
      </c>
      <c r="T64" s="16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8" t="s">
        <v>77</v>
      </c>
      <c r="E65" s="30" t="s">
        <v>78</v>
      </c>
      <c r="F65" s="11" t="s">
        <v>167</v>
      </c>
      <c r="G65" s="20">
        <f t="shared" si="6"/>
        <v>1</v>
      </c>
      <c r="H65" s="14">
        <v>7</v>
      </c>
      <c r="I65" s="14">
        <v>2</v>
      </c>
      <c r="J65" s="14">
        <v>5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16">
        <v>0</v>
      </c>
      <c r="S65" s="15">
        <f t="shared" si="9"/>
        <v>0</v>
      </c>
      <c r="T65" s="16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8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2</v>
      </c>
      <c r="I66" s="14">
        <v>1</v>
      </c>
      <c r="J66" s="14">
        <v>1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16">
        <v>0</v>
      </c>
      <c r="S66" s="15">
        <f t="shared" si="9"/>
        <v>0</v>
      </c>
      <c r="T66" s="16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8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3</v>
      </c>
      <c r="I67" s="14">
        <v>0</v>
      </c>
      <c r="J67" s="14">
        <v>3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16">
        <v>0</v>
      </c>
      <c r="S67" s="15">
        <f t="shared" si="9"/>
        <v>0</v>
      </c>
      <c r="T67" s="16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4548.8900000000003</v>
      </c>
      <c r="H68" s="14">
        <v>5</v>
      </c>
      <c r="I68" s="14">
        <v>2</v>
      </c>
      <c r="J68" s="14">
        <v>3</v>
      </c>
      <c r="K68" s="14">
        <v>0</v>
      </c>
      <c r="L68" s="14">
        <v>1</v>
      </c>
      <c r="M68" s="13">
        <v>0</v>
      </c>
      <c r="N68" s="15">
        <f t="shared" si="7"/>
        <v>0</v>
      </c>
      <c r="O68" s="16">
        <v>4548.8900000000003</v>
      </c>
      <c r="P68" s="16">
        <v>4548.8900000000003</v>
      </c>
      <c r="Q68" s="15">
        <f t="shared" si="8"/>
        <v>1</v>
      </c>
      <c r="R68" s="16">
        <v>4548.8900000000003</v>
      </c>
      <c r="S68" s="15">
        <f t="shared" si="9"/>
        <v>1</v>
      </c>
      <c r="T68" s="16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6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16">
        <v>0</v>
      </c>
      <c r="S69" s="15">
        <f t="shared" si="9"/>
        <v>0</v>
      </c>
      <c r="T69" s="16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</v>
      </c>
      <c r="H70" s="14">
        <v>2</v>
      </c>
      <c r="I70" s="14">
        <v>0</v>
      </c>
      <c r="J70" s="14">
        <v>2</v>
      </c>
      <c r="K70" s="14">
        <v>0</v>
      </c>
      <c r="L70" s="14">
        <v>0</v>
      </c>
      <c r="M70" s="13">
        <v>0</v>
      </c>
      <c r="N70" s="15">
        <f t="shared" si="7"/>
        <v>0</v>
      </c>
      <c r="O70" s="16">
        <v>1</v>
      </c>
      <c r="P70" s="16">
        <v>1</v>
      </c>
      <c r="Q70" s="15">
        <f t="shared" ref="Q70:Q74" si="12">IF(O70=0,0,P70/O70)</f>
        <v>1</v>
      </c>
      <c r="R70" s="16">
        <v>0</v>
      </c>
      <c r="S70" s="15">
        <f t="shared" ref="S70:S74" si="13">IF(P70=0,0,R70/P70)</f>
        <v>0</v>
      </c>
      <c r="T70" s="16">
        <f t="shared" si="10"/>
        <v>1</v>
      </c>
      <c r="U70" s="15">
        <f t="shared" ref="U70:U74" si="14">IF(P70=0,0,T70/P70)</f>
        <v>1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</v>
      </c>
      <c r="H71" s="14">
        <v>3</v>
      </c>
      <c r="I71" s="14">
        <v>0</v>
      </c>
      <c r="J71" s="14">
        <v>3</v>
      </c>
      <c r="K71" s="14">
        <v>0</v>
      </c>
      <c r="L71" s="14">
        <v>0</v>
      </c>
      <c r="M71" s="13">
        <v>0</v>
      </c>
      <c r="N71" s="15">
        <f t="shared" si="7"/>
        <v>0</v>
      </c>
      <c r="O71" s="16">
        <v>1</v>
      </c>
      <c r="P71" s="16">
        <v>1</v>
      </c>
      <c r="Q71" s="15">
        <f t="shared" si="12"/>
        <v>1</v>
      </c>
      <c r="R71" s="16">
        <v>0</v>
      </c>
      <c r="S71" s="15">
        <f t="shared" si="13"/>
        <v>0</v>
      </c>
      <c r="T71" s="16">
        <f t="shared" si="10"/>
        <v>1</v>
      </c>
      <c r="U71" s="15">
        <f t="shared" si="14"/>
        <v>1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1</v>
      </c>
      <c r="H72" s="14">
        <v>5</v>
      </c>
      <c r="I72" s="14">
        <v>1</v>
      </c>
      <c r="J72" s="14">
        <v>4</v>
      </c>
      <c r="K72" s="14">
        <v>0</v>
      </c>
      <c r="L72" s="14">
        <v>0</v>
      </c>
      <c r="M72" s="13">
        <v>0</v>
      </c>
      <c r="N72" s="15">
        <f t="shared" si="7"/>
        <v>0</v>
      </c>
      <c r="O72" s="16">
        <v>1</v>
      </c>
      <c r="P72" s="16">
        <v>1</v>
      </c>
      <c r="Q72" s="15">
        <f t="shared" si="12"/>
        <v>1</v>
      </c>
      <c r="R72" s="16">
        <v>0</v>
      </c>
      <c r="S72" s="15">
        <f t="shared" si="13"/>
        <v>0</v>
      </c>
      <c r="T72" s="16">
        <f t="shared" si="10"/>
        <v>1</v>
      </c>
      <c r="U72" s="15">
        <f t="shared" si="14"/>
        <v>1</v>
      </c>
    </row>
    <row r="73" spans="1:21">
      <c r="A73" s="23">
        <v>68</v>
      </c>
      <c r="B73" s="11" t="s">
        <v>22</v>
      </c>
      <c r="C73" s="31"/>
      <c r="D73" s="26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3</v>
      </c>
      <c r="I73" s="14">
        <v>1</v>
      </c>
      <c r="J73" s="14">
        <v>2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16">
        <v>0</v>
      </c>
      <c r="S73" s="15">
        <f t="shared" si="13"/>
        <v>0</v>
      </c>
      <c r="T73" s="16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18917.79</v>
      </c>
      <c r="H74" s="19">
        <f t="shared" si="15"/>
        <v>258</v>
      </c>
      <c r="I74" s="19">
        <f t="shared" si="15"/>
        <v>46</v>
      </c>
      <c r="J74" s="19">
        <f t="shared" si="15"/>
        <v>196</v>
      </c>
      <c r="K74" s="19">
        <f t="shared" si="15"/>
        <v>10</v>
      </c>
      <c r="L74" s="19">
        <f t="shared" si="15"/>
        <v>23</v>
      </c>
      <c r="M74" s="19">
        <f t="shared" si="15"/>
        <v>10</v>
      </c>
      <c r="N74" s="15">
        <f t="shared" si="7"/>
        <v>3.875968992248062E-2</v>
      </c>
      <c r="O74" s="20">
        <f>SUM(O6:O73)</f>
        <v>18917.79</v>
      </c>
      <c r="P74" s="20">
        <f>SUM(P6:P73)</f>
        <v>18917.79</v>
      </c>
      <c r="Q74" s="15">
        <f t="shared" si="12"/>
        <v>1</v>
      </c>
      <c r="R74" s="20">
        <f>SUM(R6:R73)</f>
        <v>14373.86</v>
      </c>
      <c r="S74" s="15">
        <f t="shared" si="13"/>
        <v>0.75980651016847101</v>
      </c>
      <c r="T74" s="20">
        <f>SUM(T6:T73)</f>
        <v>4543.93</v>
      </c>
      <c r="U74" s="15">
        <f t="shared" si="14"/>
        <v>0.24019348983152894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74"/>
  <sheetViews>
    <sheetView topLeftCell="D55" zoomScale="80" zoomScaleNormal="80" workbookViewId="0">
      <selection activeCell="D2" sqref="D2"/>
    </sheetView>
  </sheetViews>
  <sheetFormatPr defaultRowHeight="15"/>
  <cols>
    <col min="1" max="1" width="27.140625"/>
    <col min="2" max="2" width="30.5703125"/>
    <col min="3" max="3" width="29.7109375"/>
    <col min="4" max="4" width="38.85546875" style="40"/>
    <col min="5" max="5" width="25.7109375"/>
    <col min="6" max="6" width="16.7109375"/>
    <col min="7" max="7" width="13.5703125"/>
    <col min="8" max="8" width="12.85546875"/>
    <col min="9" max="9" width="14.7109375"/>
    <col min="10" max="10" width="11"/>
    <col min="11" max="11" width="13.5703125"/>
    <col min="12" max="12" width="12"/>
    <col min="13" max="13" width="13.140625"/>
    <col min="14" max="14" width="14.140625"/>
    <col min="15" max="15" width="10.7109375"/>
    <col min="16" max="16" width="8.7109375"/>
    <col min="17" max="17" width="11.85546875"/>
    <col min="18" max="18" width="8.7109375"/>
    <col min="19" max="19" width="13.85546875"/>
    <col min="20" max="20" width="8.7109375"/>
    <col min="21" max="21" width="11.7109375"/>
    <col min="22" max="1025" width="8.7109375"/>
  </cols>
  <sheetData>
    <row r="1" spans="1:21" ht="55.5" customHeight="1">
      <c r="A1" s="116" t="s">
        <v>190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2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6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0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4</v>
      </c>
      <c r="I6" s="14">
        <v>1</v>
      </c>
      <c r="J6" s="14">
        <v>3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16">
        <v>0</v>
      </c>
      <c r="S6" s="15">
        <f t="shared" ref="S6:S37" si="3">IF(P6=0,0,R6/P6)</f>
        <v>0</v>
      </c>
      <c r="T6" s="16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16">
        <v>0</v>
      </c>
      <c r="S7" s="15">
        <f t="shared" si="3"/>
        <v>0</v>
      </c>
      <c r="T7" s="16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4</v>
      </c>
      <c r="I8" s="14">
        <v>1</v>
      </c>
      <c r="J8" s="14">
        <v>3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16">
        <v>0</v>
      </c>
      <c r="S8" s="15">
        <f t="shared" si="3"/>
        <v>0</v>
      </c>
      <c r="T8" s="16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10</v>
      </c>
      <c r="I9" s="14">
        <v>0</v>
      </c>
      <c r="J9" s="14">
        <v>10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16">
        <v>905.37</v>
      </c>
      <c r="S9" s="15">
        <f t="shared" si="3"/>
        <v>1</v>
      </c>
      <c r="T9" s="16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1</v>
      </c>
      <c r="I10" s="14">
        <v>0</v>
      </c>
      <c r="J10" s="14">
        <v>1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16">
        <v>0</v>
      </c>
      <c r="S10" s="15">
        <f t="shared" si="3"/>
        <v>0</v>
      </c>
      <c r="T10" s="16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4</v>
      </c>
      <c r="I11" s="14">
        <v>0</v>
      </c>
      <c r="J11" s="14">
        <v>4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16">
        <v>543.62</v>
      </c>
      <c r="S11" s="15">
        <f t="shared" si="3"/>
        <v>1</v>
      </c>
      <c r="T11" s="16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3</v>
      </c>
      <c r="I12" s="14">
        <v>0</v>
      </c>
      <c r="J12" s="14">
        <v>3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16">
        <v>0</v>
      </c>
      <c r="S12" s="15">
        <f t="shared" si="3"/>
        <v>0</v>
      </c>
      <c r="T12" s="16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4</v>
      </c>
      <c r="I13" s="14">
        <v>0</v>
      </c>
      <c r="J13" s="14">
        <v>4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16">
        <v>0</v>
      </c>
      <c r="S13" s="15">
        <f t="shared" si="3"/>
        <v>0</v>
      </c>
      <c r="T13" s="16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</v>
      </c>
      <c r="H14" s="14">
        <v>4</v>
      </c>
      <c r="I14" s="14">
        <v>1</v>
      </c>
      <c r="J14" s="14">
        <v>3</v>
      </c>
      <c r="K14" s="14">
        <v>0</v>
      </c>
      <c r="L14" s="14">
        <v>0</v>
      </c>
      <c r="M14" s="13">
        <v>0</v>
      </c>
      <c r="N14" s="15">
        <f t="shared" si="1"/>
        <v>0</v>
      </c>
      <c r="O14" s="16">
        <v>1</v>
      </c>
      <c r="P14" s="16">
        <v>1</v>
      </c>
      <c r="Q14" s="15">
        <f t="shared" si="2"/>
        <v>1</v>
      </c>
      <c r="R14" s="16">
        <v>0</v>
      </c>
      <c r="S14" s="15">
        <f t="shared" si="3"/>
        <v>0</v>
      </c>
      <c r="T14" s="16">
        <f t="shared" si="4"/>
        <v>1</v>
      </c>
      <c r="U14" s="15">
        <f t="shared" si="5"/>
        <v>1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</v>
      </c>
      <c r="H15" s="14">
        <v>2</v>
      </c>
      <c r="I15" s="14">
        <v>0</v>
      </c>
      <c r="J15" s="14">
        <v>2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16">
        <v>0</v>
      </c>
      <c r="S15" s="15">
        <f t="shared" si="3"/>
        <v>0</v>
      </c>
      <c r="T15" s="16">
        <f t="shared" si="4"/>
        <v>1</v>
      </c>
      <c r="U15" s="15">
        <f t="shared" si="5"/>
        <v>1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208.06</v>
      </c>
      <c r="H16" s="14">
        <v>10</v>
      </c>
      <c r="I16" s="14">
        <v>1</v>
      </c>
      <c r="J16" s="14">
        <v>9</v>
      </c>
      <c r="K16" s="14">
        <v>1</v>
      </c>
      <c r="L16" s="14">
        <v>1</v>
      </c>
      <c r="M16" s="13">
        <v>1</v>
      </c>
      <c r="N16" s="15">
        <f t="shared" si="1"/>
        <v>0.1</v>
      </c>
      <c r="O16" s="16">
        <v>208.06</v>
      </c>
      <c r="P16" s="16">
        <v>208.06</v>
      </c>
      <c r="Q16" s="15">
        <f t="shared" si="2"/>
        <v>1</v>
      </c>
      <c r="R16" s="16">
        <v>208.06</v>
      </c>
      <c r="S16" s="15">
        <f t="shared" si="3"/>
        <v>1</v>
      </c>
      <c r="T16" s="16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2</v>
      </c>
      <c r="I17" s="14">
        <v>1</v>
      </c>
      <c r="J17" s="14">
        <v>1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16">
        <v>0</v>
      </c>
      <c r="S17" s="15">
        <f t="shared" si="3"/>
        <v>0</v>
      </c>
      <c r="T17" s="16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</v>
      </c>
      <c r="H18" s="14">
        <v>4</v>
      </c>
      <c r="I18" s="14">
        <v>1</v>
      </c>
      <c r="J18" s="14">
        <v>3</v>
      </c>
      <c r="K18" s="14">
        <v>0</v>
      </c>
      <c r="L18" s="14">
        <v>0</v>
      </c>
      <c r="M18" s="13">
        <v>0</v>
      </c>
      <c r="N18" s="15">
        <f t="shared" si="1"/>
        <v>0</v>
      </c>
      <c r="O18" s="16">
        <v>1</v>
      </c>
      <c r="P18" s="16">
        <v>1</v>
      </c>
      <c r="Q18" s="15">
        <f t="shared" si="2"/>
        <v>1</v>
      </c>
      <c r="R18" s="16">
        <v>0</v>
      </c>
      <c r="S18" s="15">
        <f t="shared" si="3"/>
        <v>0</v>
      </c>
      <c r="T18" s="16">
        <f t="shared" si="4"/>
        <v>1</v>
      </c>
      <c r="U18" s="15">
        <f t="shared" si="5"/>
        <v>1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4</v>
      </c>
      <c r="I19" s="14">
        <v>2</v>
      </c>
      <c r="J19" s="14">
        <v>1</v>
      </c>
      <c r="K19" s="14">
        <v>1</v>
      </c>
      <c r="L19" s="14">
        <v>1</v>
      </c>
      <c r="M19" s="13">
        <v>1</v>
      </c>
      <c r="N19" s="15">
        <f t="shared" si="1"/>
        <v>0.25</v>
      </c>
      <c r="O19" s="16">
        <v>893.99</v>
      </c>
      <c r="P19" s="16">
        <v>893.99</v>
      </c>
      <c r="Q19" s="15">
        <f t="shared" si="2"/>
        <v>1</v>
      </c>
      <c r="R19" s="16">
        <v>0</v>
      </c>
      <c r="S19" s="15">
        <f t="shared" si="3"/>
        <v>0</v>
      </c>
      <c r="T19" s="16">
        <f t="shared" si="4"/>
        <v>893.99</v>
      </c>
      <c r="U19" s="15">
        <f t="shared" si="5"/>
        <v>1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5</v>
      </c>
      <c r="I20" s="14">
        <v>0</v>
      </c>
      <c r="J20" s="14">
        <v>5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16">
        <v>0</v>
      </c>
      <c r="S20" s="15">
        <f t="shared" si="3"/>
        <v>0</v>
      </c>
      <c r="T20" s="16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</v>
      </c>
      <c r="H21" s="14">
        <v>8</v>
      </c>
      <c r="I21" s="14">
        <v>1</v>
      </c>
      <c r="J21" s="14">
        <v>7</v>
      </c>
      <c r="K21" s="14">
        <v>0</v>
      </c>
      <c r="L21" s="14">
        <v>0</v>
      </c>
      <c r="M21" s="13">
        <v>0</v>
      </c>
      <c r="N21" s="15">
        <f t="shared" si="1"/>
        <v>0</v>
      </c>
      <c r="O21" s="16">
        <v>1</v>
      </c>
      <c r="P21" s="16">
        <v>1</v>
      </c>
      <c r="Q21" s="15">
        <f t="shared" si="2"/>
        <v>1</v>
      </c>
      <c r="R21" s="16">
        <v>0</v>
      </c>
      <c r="S21" s="15">
        <f t="shared" si="3"/>
        <v>0</v>
      </c>
      <c r="T21" s="16">
        <f t="shared" si="4"/>
        <v>1</v>
      </c>
      <c r="U21" s="15">
        <f t="shared" si="5"/>
        <v>1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11</v>
      </c>
      <c r="I22" s="14">
        <v>2</v>
      </c>
      <c r="J22" s="14">
        <v>4</v>
      </c>
      <c r="K22" s="14">
        <v>2</v>
      </c>
      <c r="L22" s="14">
        <v>2</v>
      </c>
      <c r="M22" s="13">
        <v>2</v>
      </c>
      <c r="N22" s="15">
        <f t="shared" si="1"/>
        <v>0.18181818181818182</v>
      </c>
      <c r="O22" s="16">
        <v>1777.46</v>
      </c>
      <c r="P22" s="16">
        <v>1777.46</v>
      </c>
      <c r="Q22" s="15">
        <f t="shared" si="2"/>
        <v>1</v>
      </c>
      <c r="R22" s="16">
        <v>1777.46</v>
      </c>
      <c r="S22" s="15">
        <f t="shared" si="3"/>
        <v>1</v>
      </c>
      <c r="T22" s="16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8</v>
      </c>
      <c r="I23" s="14">
        <v>0</v>
      </c>
      <c r="J23" s="14">
        <v>8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16">
        <v>0</v>
      </c>
      <c r="S23" s="15">
        <f t="shared" si="3"/>
        <v>0</v>
      </c>
      <c r="T23" s="16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4</v>
      </c>
      <c r="I24" s="14">
        <v>0</v>
      </c>
      <c r="J24" s="14">
        <v>4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16">
        <v>0</v>
      </c>
      <c r="S24" s="15">
        <f t="shared" si="3"/>
        <v>0</v>
      </c>
      <c r="T24" s="16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3286.6</v>
      </c>
      <c r="H25" s="14">
        <v>9</v>
      </c>
      <c r="I25" s="14">
        <v>1</v>
      </c>
      <c r="J25" s="14">
        <v>8</v>
      </c>
      <c r="K25" s="14">
        <v>1</v>
      </c>
      <c r="L25" s="14">
        <v>3</v>
      </c>
      <c r="M25" s="13">
        <v>1</v>
      </c>
      <c r="N25" s="15">
        <f t="shared" si="1"/>
        <v>0.1111111111111111</v>
      </c>
      <c r="O25" s="16">
        <v>3286.6</v>
      </c>
      <c r="P25" s="16">
        <v>3286.6</v>
      </c>
      <c r="Q25" s="15">
        <f t="shared" si="2"/>
        <v>1</v>
      </c>
      <c r="R25" s="16">
        <v>3286.6</v>
      </c>
      <c r="S25" s="15">
        <f t="shared" si="3"/>
        <v>1</v>
      </c>
      <c r="T25" s="16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0</v>
      </c>
      <c r="Q26" s="15">
        <f t="shared" si="2"/>
        <v>0</v>
      </c>
      <c r="R26" s="16">
        <v>0</v>
      </c>
      <c r="S26" s="15">
        <f t="shared" si="3"/>
        <v>0</v>
      </c>
      <c r="T26" s="16">
        <f t="shared" si="4"/>
        <v>0</v>
      </c>
      <c r="U26" s="15">
        <f t="shared" si="5"/>
        <v>0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4</v>
      </c>
      <c r="I27" s="14">
        <v>2</v>
      </c>
      <c r="J27" s="14">
        <v>2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16">
        <v>0</v>
      </c>
      <c r="S27" s="15">
        <f t="shared" si="3"/>
        <v>0</v>
      </c>
      <c r="T27" s="16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12</v>
      </c>
      <c r="I28" s="14">
        <v>3</v>
      </c>
      <c r="J28" s="14">
        <v>6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16">
        <v>0</v>
      </c>
      <c r="S28" s="15">
        <f t="shared" si="3"/>
        <v>0</v>
      </c>
      <c r="T28" s="16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4</v>
      </c>
      <c r="I29" s="14">
        <v>2</v>
      </c>
      <c r="J29" s="14">
        <v>2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16">
        <v>0</v>
      </c>
      <c r="S29" s="15">
        <f t="shared" si="3"/>
        <v>0</v>
      </c>
      <c r="T29" s="16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2</v>
      </c>
      <c r="I30" s="14">
        <v>0</v>
      </c>
      <c r="J30" s="14">
        <v>2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16">
        <v>0</v>
      </c>
      <c r="S30" s="15">
        <f t="shared" si="3"/>
        <v>0</v>
      </c>
      <c r="T30" s="16">
        <f t="shared" si="4"/>
        <v>1</v>
      </c>
      <c r="U30" s="15">
        <f t="shared" si="5"/>
        <v>1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6</v>
      </c>
      <c r="I31" s="14">
        <v>2</v>
      </c>
      <c r="J31" s="14">
        <v>4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16">
        <v>0</v>
      </c>
      <c r="S31" s="15">
        <f t="shared" si="3"/>
        <v>0</v>
      </c>
      <c r="T31" s="16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1</v>
      </c>
      <c r="I32" s="14">
        <v>0</v>
      </c>
      <c r="J32" s="14">
        <v>1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16">
        <v>0</v>
      </c>
      <c r="S32" s="15">
        <f t="shared" si="3"/>
        <v>0</v>
      </c>
      <c r="T32" s="16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2</v>
      </c>
      <c r="I33" s="14">
        <v>0</v>
      </c>
      <c r="J33" s="14">
        <v>2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16">
        <v>0</v>
      </c>
      <c r="S33" s="15">
        <f t="shared" si="3"/>
        <v>0</v>
      </c>
      <c r="T33" s="16">
        <f t="shared" si="4"/>
        <v>1</v>
      </c>
      <c r="U33" s="15">
        <f t="shared" si="5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1"/>
        <v>0.25</v>
      </c>
      <c r="O34" s="16">
        <v>208.06</v>
      </c>
      <c r="P34" s="16">
        <v>208.06</v>
      </c>
      <c r="Q34" s="15">
        <f t="shared" si="2"/>
        <v>1</v>
      </c>
      <c r="R34" s="16">
        <v>0</v>
      </c>
      <c r="S34" s="15">
        <f t="shared" si="3"/>
        <v>0</v>
      </c>
      <c r="T34" s="16">
        <f t="shared" si="4"/>
        <v>208.06</v>
      </c>
      <c r="U34" s="15">
        <f t="shared" si="5"/>
        <v>1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2</v>
      </c>
      <c r="I35" s="14">
        <v>0</v>
      </c>
      <c r="J35" s="14">
        <v>2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16">
        <v>0</v>
      </c>
      <c r="S35" s="15">
        <f t="shared" si="3"/>
        <v>0</v>
      </c>
      <c r="T35" s="16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16">
        <v>0</v>
      </c>
      <c r="S36" s="15">
        <f t="shared" si="3"/>
        <v>0</v>
      </c>
      <c r="T36" s="16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1</v>
      </c>
      <c r="I37" s="14">
        <v>0</v>
      </c>
      <c r="J37" s="14">
        <v>1</v>
      </c>
      <c r="K37" s="14">
        <v>1</v>
      </c>
      <c r="L37" s="14">
        <v>1</v>
      </c>
      <c r="M37" s="13">
        <v>1</v>
      </c>
      <c r="N37" s="15">
        <f t="shared" si="1"/>
        <v>1</v>
      </c>
      <c r="O37" s="16">
        <v>317.68</v>
      </c>
      <c r="P37" s="16">
        <v>317.68</v>
      </c>
      <c r="Q37" s="15">
        <f t="shared" si="2"/>
        <v>1</v>
      </c>
      <c r="R37" s="16">
        <v>0</v>
      </c>
      <c r="S37" s="15">
        <f t="shared" si="3"/>
        <v>0</v>
      </c>
      <c r="T37" s="16">
        <f t="shared" si="4"/>
        <v>317.68</v>
      </c>
      <c r="U37" s="15">
        <f t="shared" si="5"/>
        <v>1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122.8</v>
      </c>
      <c r="H38" s="14">
        <v>3</v>
      </c>
      <c r="I38" s="14">
        <v>0</v>
      </c>
      <c r="J38" s="14">
        <v>3</v>
      </c>
      <c r="K38" s="14">
        <v>1</v>
      </c>
      <c r="L38" s="14">
        <v>1</v>
      </c>
      <c r="M38" s="13">
        <v>1</v>
      </c>
      <c r="N38" s="15">
        <f t="shared" ref="N38:N74" si="7">IF(H38=0,0,K38/H38)</f>
        <v>0.33333333333333331</v>
      </c>
      <c r="O38" s="16">
        <v>122.8</v>
      </c>
      <c r="P38" s="16">
        <v>122.8</v>
      </c>
      <c r="Q38" s="15">
        <f t="shared" ref="Q38:Q69" si="8">IF(O38=0,0,P38/O38)</f>
        <v>1</v>
      </c>
      <c r="R38" s="16">
        <v>0</v>
      </c>
      <c r="S38" s="15">
        <f t="shared" ref="S38:S69" si="9">IF(P38=0,0,R38/P38)</f>
        <v>0</v>
      </c>
      <c r="T38" s="16">
        <f t="shared" ref="T38:T73" si="10">(P38-R38)</f>
        <v>122.8</v>
      </c>
      <c r="U38" s="15">
        <f t="shared" ref="U38:U69" si="11">IF(P38=0,0,T38/P38)</f>
        <v>1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520.16999999999996</v>
      </c>
      <c r="H39" s="14">
        <v>6</v>
      </c>
      <c r="I39" s="14">
        <v>2</v>
      </c>
      <c r="J39" s="14">
        <v>4</v>
      </c>
      <c r="K39" s="14">
        <v>0</v>
      </c>
      <c r="L39" s="14">
        <v>1</v>
      </c>
      <c r="M39" s="13">
        <v>0</v>
      </c>
      <c r="N39" s="15">
        <f t="shared" si="7"/>
        <v>0</v>
      </c>
      <c r="O39" s="16">
        <v>520.16999999999996</v>
      </c>
      <c r="P39" s="16">
        <v>520.16999999999996</v>
      </c>
      <c r="Q39" s="15">
        <f t="shared" si="8"/>
        <v>1</v>
      </c>
      <c r="R39" s="16">
        <v>0</v>
      </c>
      <c r="S39" s="15">
        <f t="shared" si="9"/>
        <v>0</v>
      </c>
      <c r="T39" s="16">
        <f t="shared" si="10"/>
        <v>520.16999999999996</v>
      </c>
      <c r="U39" s="15">
        <f t="shared" si="11"/>
        <v>1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1490.61</v>
      </c>
      <c r="H40" s="14">
        <v>5</v>
      </c>
      <c r="I40" s="14">
        <v>0</v>
      </c>
      <c r="J40" s="14">
        <v>5</v>
      </c>
      <c r="K40" s="14">
        <v>2</v>
      </c>
      <c r="L40" s="14">
        <v>5</v>
      </c>
      <c r="M40" s="13">
        <v>2</v>
      </c>
      <c r="N40" s="15">
        <f t="shared" si="7"/>
        <v>0.4</v>
      </c>
      <c r="O40" s="16">
        <v>1490.61</v>
      </c>
      <c r="P40" s="16">
        <v>1490.61</v>
      </c>
      <c r="Q40" s="15">
        <f t="shared" si="8"/>
        <v>1</v>
      </c>
      <c r="R40" s="16">
        <v>0</v>
      </c>
      <c r="S40" s="15">
        <f t="shared" si="9"/>
        <v>0</v>
      </c>
      <c r="T40" s="16">
        <f t="shared" si="10"/>
        <v>1490.61</v>
      </c>
      <c r="U40" s="15">
        <f t="shared" si="11"/>
        <v>1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1</v>
      </c>
      <c r="H41" s="14">
        <v>6</v>
      </c>
      <c r="I41" s="14">
        <v>1</v>
      </c>
      <c r="J41" s="14">
        <v>4</v>
      </c>
      <c r="K41" s="14">
        <v>0</v>
      </c>
      <c r="L41" s="14">
        <v>0</v>
      </c>
      <c r="M41" s="13">
        <v>0</v>
      </c>
      <c r="N41" s="15">
        <f t="shared" si="7"/>
        <v>0</v>
      </c>
      <c r="O41" s="16">
        <v>1</v>
      </c>
      <c r="P41" s="16">
        <v>1</v>
      </c>
      <c r="Q41" s="15">
        <f t="shared" si="8"/>
        <v>1</v>
      </c>
      <c r="R41" s="16">
        <v>0</v>
      </c>
      <c r="S41" s="15">
        <f t="shared" si="9"/>
        <v>0</v>
      </c>
      <c r="T41" s="16">
        <f t="shared" si="10"/>
        <v>1</v>
      </c>
      <c r="U41" s="15">
        <f t="shared" si="11"/>
        <v>1</v>
      </c>
    </row>
    <row r="42" spans="1:21">
      <c r="A42" s="23">
        <v>37</v>
      </c>
      <c r="B42" s="11" t="s">
        <v>22</v>
      </c>
      <c r="C42" s="31"/>
      <c r="D42" s="24" t="s">
        <v>128</v>
      </c>
      <c r="E42" s="30" t="s">
        <v>34</v>
      </c>
      <c r="F42" s="11" t="s">
        <v>129</v>
      </c>
      <c r="G42" s="20">
        <f t="shared" si="6"/>
        <v>1</v>
      </c>
      <c r="H42" s="14">
        <v>2</v>
      </c>
      <c r="I42" s="14">
        <v>0</v>
      </c>
      <c r="J42" s="14">
        <v>2</v>
      </c>
      <c r="K42" s="14">
        <v>0</v>
      </c>
      <c r="L42" s="14">
        <v>0</v>
      </c>
      <c r="M42" s="13">
        <v>0</v>
      </c>
      <c r="N42" s="15">
        <f t="shared" si="7"/>
        <v>0</v>
      </c>
      <c r="O42" s="16">
        <v>1</v>
      </c>
      <c r="P42" s="16">
        <v>1</v>
      </c>
      <c r="Q42" s="15">
        <f t="shared" si="8"/>
        <v>1</v>
      </c>
      <c r="R42" s="16">
        <v>0</v>
      </c>
      <c r="S42" s="15">
        <f t="shared" si="9"/>
        <v>0</v>
      </c>
      <c r="T42" s="16">
        <f t="shared" si="10"/>
        <v>1</v>
      </c>
      <c r="U42" s="15">
        <f t="shared" si="11"/>
        <v>1</v>
      </c>
    </row>
    <row r="43" spans="1:21">
      <c r="A43" s="23">
        <v>38</v>
      </c>
      <c r="B43" s="11" t="s">
        <v>22</v>
      </c>
      <c r="C43" s="31"/>
      <c r="D43" s="24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3</v>
      </c>
      <c r="I43" s="14">
        <v>0</v>
      </c>
      <c r="J43" s="14">
        <v>3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16">
        <v>0</v>
      </c>
      <c r="S43" s="15">
        <f t="shared" si="9"/>
        <v>0</v>
      </c>
      <c r="T43" s="16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1097.2</v>
      </c>
      <c r="H44" s="14">
        <v>2</v>
      </c>
      <c r="I44" s="14">
        <v>0</v>
      </c>
      <c r="J44" s="14">
        <v>2</v>
      </c>
      <c r="K44" s="14">
        <v>0</v>
      </c>
      <c r="L44" s="14">
        <v>2</v>
      </c>
      <c r="M44" s="13">
        <v>0</v>
      </c>
      <c r="N44" s="15">
        <f t="shared" si="7"/>
        <v>0</v>
      </c>
      <c r="O44" s="16">
        <v>1097.2</v>
      </c>
      <c r="P44" s="16">
        <v>1097.2</v>
      </c>
      <c r="Q44" s="15">
        <f t="shared" si="8"/>
        <v>1</v>
      </c>
      <c r="R44" s="16">
        <v>0</v>
      </c>
      <c r="S44" s="15">
        <f t="shared" si="9"/>
        <v>0</v>
      </c>
      <c r="T44" s="16">
        <f t="shared" si="10"/>
        <v>1097.2</v>
      </c>
      <c r="U44" s="15">
        <f t="shared" si="11"/>
        <v>1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1</v>
      </c>
      <c r="H45" s="14">
        <v>6</v>
      </c>
      <c r="I45" s="14">
        <v>2</v>
      </c>
      <c r="J45" s="14">
        <v>3</v>
      </c>
      <c r="K45" s="14">
        <v>0</v>
      </c>
      <c r="L45" s="14">
        <v>0</v>
      </c>
      <c r="M45" s="13">
        <v>0</v>
      </c>
      <c r="N45" s="15">
        <f t="shared" si="7"/>
        <v>0</v>
      </c>
      <c r="O45" s="16">
        <v>1</v>
      </c>
      <c r="P45" s="16">
        <v>1</v>
      </c>
      <c r="Q45" s="15">
        <f t="shared" si="8"/>
        <v>1</v>
      </c>
      <c r="R45" s="16">
        <v>0</v>
      </c>
      <c r="S45" s="15">
        <f t="shared" si="9"/>
        <v>0</v>
      </c>
      <c r="T45" s="16">
        <f t="shared" si="10"/>
        <v>1</v>
      </c>
      <c r="U45" s="15">
        <f t="shared" si="11"/>
        <v>1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18</v>
      </c>
      <c r="I46" s="14">
        <v>2</v>
      </c>
      <c r="J46" s="14">
        <v>12</v>
      </c>
      <c r="K46" s="14">
        <v>4</v>
      </c>
      <c r="L46" s="14">
        <v>4</v>
      </c>
      <c r="M46" s="13">
        <v>4</v>
      </c>
      <c r="N46" s="15">
        <f t="shared" si="7"/>
        <v>0.22222222222222221</v>
      </c>
      <c r="O46" s="16">
        <v>2012.14</v>
      </c>
      <c r="P46" s="16">
        <v>2012.14</v>
      </c>
      <c r="Q46" s="15">
        <f t="shared" si="8"/>
        <v>1</v>
      </c>
      <c r="R46" s="16">
        <v>2012.14</v>
      </c>
      <c r="S46" s="15">
        <f t="shared" si="9"/>
        <v>1</v>
      </c>
      <c r="T46" s="16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4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4</v>
      </c>
      <c r="I47" s="14">
        <v>0</v>
      </c>
      <c r="J47" s="14">
        <v>4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16">
        <v>0</v>
      </c>
      <c r="S47" s="15">
        <f t="shared" si="9"/>
        <v>0</v>
      </c>
      <c r="T47" s="16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1905.08</v>
      </c>
      <c r="H48" s="14">
        <v>7</v>
      </c>
      <c r="I48" s="14">
        <v>0</v>
      </c>
      <c r="J48" s="14">
        <v>6</v>
      </c>
      <c r="K48" s="14">
        <v>1</v>
      </c>
      <c r="L48" s="14">
        <v>4</v>
      </c>
      <c r="M48" s="13">
        <v>1</v>
      </c>
      <c r="N48" s="15">
        <f t="shared" si="7"/>
        <v>0.14285714285714285</v>
      </c>
      <c r="O48" s="16">
        <v>1905.08</v>
      </c>
      <c r="P48" s="16">
        <v>1905.08</v>
      </c>
      <c r="Q48" s="15">
        <f t="shared" si="8"/>
        <v>1</v>
      </c>
      <c r="R48" s="16">
        <v>362.75</v>
      </c>
      <c r="S48" s="15">
        <f t="shared" si="9"/>
        <v>0.19041195120414892</v>
      </c>
      <c r="T48" s="16">
        <f t="shared" si="10"/>
        <v>1542.33</v>
      </c>
      <c r="U48" s="15">
        <f t="shared" si="11"/>
        <v>0.80958804879585111</v>
      </c>
    </row>
    <row r="49" spans="1:21">
      <c r="A49" s="23">
        <v>44</v>
      </c>
      <c r="B49" s="11" t="s">
        <v>22</v>
      </c>
      <c r="C49" s="31"/>
      <c r="D49" s="24" t="s">
        <v>138</v>
      </c>
      <c r="E49" s="24" t="s">
        <v>47</v>
      </c>
      <c r="F49" s="11" t="s">
        <v>139</v>
      </c>
      <c r="G49" s="20">
        <f t="shared" si="6"/>
        <v>1</v>
      </c>
      <c r="H49" s="14">
        <v>3</v>
      </c>
      <c r="I49" s="14">
        <v>0</v>
      </c>
      <c r="J49" s="14">
        <v>3</v>
      </c>
      <c r="K49" s="14">
        <v>0</v>
      </c>
      <c r="L49" s="14">
        <v>0</v>
      </c>
      <c r="M49" s="13">
        <v>0</v>
      </c>
      <c r="N49" s="15">
        <f t="shared" si="7"/>
        <v>0</v>
      </c>
      <c r="O49" s="16">
        <v>1</v>
      </c>
      <c r="P49" s="16">
        <v>1</v>
      </c>
      <c r="Q49" s="15">
        <f t="shared" si="8"/>
        <v>1</v>
      </c>
      <c r="R49" s="16">
        <v>0</v>
      </c>
      <c r="S49" s="15">
        <f t="shared" si="9"/>
        <v>0</v>
      </c>
      <c r="T49" s="16">
        <f t="shared" si="10"/>
        <v>1</v>
      </c>
      <c r="U49" s="15">
        <f t="shared" si="11"/>
        <v>1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3</v>
      </c>
      <c r="I50" s="14">
        <v>2</v>
      </c>
      <c r="J50" s="14">
        <v>1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16">
        <v>0</v>
      </c>
      <c r="S50" s="15">
        <f t="shared" si="9"/>
        <v>0</v>
      </c>
      <c r="T50" s="16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4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16">
        <v>0</v>
      </c>
      <c r="S51" s="15">
        <f t="shared" si="9"/>
        <v>0</v>
      </c>
      <c r="T51" s="16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5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2</v>
      </c>
      <c r="I52" s="14">
        <v>1</v>
      </c>
      <c r="J52" s="14">
        <v>1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16">
        <v>0</v>
      </c>
      <c r="S52" s="15">
        <f t="shared" si="9"/>
        <v>0</v>
      </c>
      <c r="T52" s="16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5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16">
        <v>0</v>
      </c>
      <c r="S53" s="15">
        <f t="shared" si="9"/>
        <v>0</v>
      </c>
      <c r="T53" s="16">
        <f t="shared" si="10"/>
        <v>1</v>
      </c>
      <c r="U53" s="15">
        <f t="shared" si="11"/>
        <v>1</v>
      </c>
    </row>
    <row r="54" spans="1:21">
      <c r="A54" s="23">
        <v>49</v>
      </c>
      <c r="B54" s="11" t="s">
        <v>22</v>
      </c>
      <c r="C54" s="31"/>
      <c r="D54" s="42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3</v>
      </c>
      <c r="I54" s="14">
        <v>2</v>
      </c>
      <c r="J54" s="14">
        <v>1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16">
        <v>0</v>
      </c>
      <c r="S54" s="15">
        <f t="shared" si="9"/>
        <v>0</v>
      </c>
      <c r="T54" s="16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42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1</v>
      </c>
      <c r="I55" s="14">
        <v>0</v>
      </c>
      <c r="J55" s="14">
        <v>1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16">
        <v>0</v>
      </c>
      <c r="S55" s="15">
        <f t="shared" si="9"/>
        <v>0</v>
      </c>
      <c r="T55" s="16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42" t="s">
        <v>152</v>
      </c>
      <c r="E56" s="24" t="s">
        <v>34</v>
      </c>
      <c r="F56" s="11" t="s">
        <v>153</v>
      </c>
      <c r="G56" s="20">
        <f t="shared" si="6"/>
        <v>905.37</v>
      </c>
      <c r="H56" s="14">
        <v>2</v>
      </c>
      <c r="I56" s="14">
        <v>0</v>
      </c>
      <c r="J56" s="14">
        <v>2</v>
      </c>
      <c r="K56" s="14">
        <v>0</v>
      </c>
      <c r="L56" s="14">
        <v>1</v>
      </c>
      <c r="M56" s="13">
        <v>0</v>
      </c>
      <c r="N56" s="15">
        <f t="shared" si="7"/>
        <v>0</v>
      </c>
      <c r="O56" s="16">
        <v>905.37</v>
      </c>
      <c r="P56" s="16">
        <v>905.37</v>
      </c>
      <c r="Q56" s="15">
        <f t="shared" si="8"/>
        <v>1</v>
      </c>
      <c r="R56" s="16">
        <v>905.37</v>
      </c>
      <c r="S56" s="15">
        <f t="shared" si="9"/>
        <v>1</v>
      </c>
      <c r="T56" s="16">
        <f t="shared" si="10"/>
        <v>0</v>
      </c>
      <c r="U56" s="15">
        <f t="shared" si="11"/>
        <v>0</v>
      </c>
    </row>
    <row r="57" spans="1:21">
      <c r="A57" s="23">
        <v>52</v>
      </c>
      <c r="B57" s="11" t="s">
        <v>22</v>
      </c>
      <c r="C57" s="31"/>
      <c r="D57" s="25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16">
        <v>0</v>
      </c>
      <c r="S57" s="15">
        <f t="shared" si="9"/>
        <v>0</v>
      </c>
      <c r="T57" s="16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1</v>
      </c>
      <c r="H58" s="14">
        <v>5</v>
      </c>
      <c r="I58" s="14">
        <v>2</v>
      </c>
      <c r="J58" s="14">
        <v>3</v>
      </c>
      <c r="K58" s="14">
        <v>0</v>
      </c>
      <c r="L58" s="14">
        <v>0</v>
      </c>
      <c r="M58" s="13">
        <v>0</v>
      </c>
      <c r="N58" s="15">
        <f t="shared" si="7"/>
        <v>0</v>
      </c>
      <c r="O58" s="16">
        <v>1</v>
      </c>
      <c r="P58" s="16">
        <v>1</v>
      </c>
      <c r="Q58" s="15">
        <f t="shared" si="8"/>
        <v>1</v>
      </c>
      <c r="R58" s="16">
        <v>0</v>
      </c>
      <c r="S58" s="15">
        <f t="shared" si="9"/>
        <v>0</v>
      </c>
      <c r="T58" s="16">
        <f t="shared" si="10"/>
        <v>1</v>
      </c>
      <c r="U58" s="15">
        <f t="shared" si="11"/>
        <v>1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5</v>
      </c>
      <c r="I59" s="14">
        <v>1</v>
      </c>
      <c r="J59" s="14">
        <v>4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16">
        <v>317.68</v>
      </c>
      <c r="S59" s="15">
        <f t="shared" si="9"/>
        <v>1</v>
      </c>
      <c r="T59" s="16">
        <f t="shared" si="10"/>
        <v>0</v>
      </c>
      <c r="U59" s="15">
        <f t="shared" si="11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482.33</v>
      </c>
      <c r="H60" s="14">
        <v>5</v>
      </c>
      <c r="I60" s="14">
        <v>0</v>
      </c>
      <c r="J60" s="14">
        <v>4</v>
      </c>
      <c r="K60" s="14">
        <v>0</v>
      </c>
      <c r="L60" s="14">
        <v>1</v>
      </c>
      <c r="M60" s="13">
        <v>0</v>
      </c>
      <c r="N60" s="15">
        <f t="shared" si="7"/>
        <v>0</v>
      </c>
      <c r="O60" s="16">
        <v>482.33</v>
      </c>
      <c r="P60" s="16">
        <v>482.33</v>
      </c>
      <c r="Q60" s="15">
        <f t="shared" si="8"/>
        <v>1</v>
      </c>
      <c r="R60" s="16">
        <v>482.33</v>
      </c>
      <c r="S60" s="15">
        <f t="shared" si="9"/>
        <v>1</v>
      </c>
      <c r="T60" s="16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42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16">
        <v>0</v>
      </c>
      <c r="S61" s="15">
        <f t="shared" si="9"/>
        <v>0</v>
      </c>
      <c r="T61" s="16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42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2</v>
      </c>
      <c r="I62" s="14">
        <v>0</v>
      </c>
      <c r="J62" s="14">
        <v>2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16">
        <v>1078.2</v>
      </c>
      <c r="S62" s="15">
        <f t="shared" si="9"/>
        <v>1</v>
      </c>
      <c r="T62" s="16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4</v>
      </c>
      <c r="I63" s="14">
        <v>2</v>
      </c>
      <c r="J63" s="14">
        <v>2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16">
        <v>0</v>
      </c>
      <c r="S63" s="15">
        <f t="shared" si="9"/>
        <v>0</v>
      </c>
      <c r="T63" s="16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4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2</v>
      </c>
      <c r="I64" s="14">
        <v>1</v>
      </c>
      <c r="J64" s="14">
        <v>1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16">
        <v>0</v>
      </c>
      <c r="S64" s="15">
        <f t="shared" si="9"/>
        <v>0</v>
      </c>
      <c r="T64" s="16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5" t="s">
        <v>77</v>
      </c>
      <c r="E65" s="30" t="s">
        <v>78</v>
      </c>
      <c r="F65" s="11" t="s">
        <v>167</v>
      </c>
      <c r="G65" s="20">
        <f t="shared" si="6"/>
        <v>1</v>
      </c>
      <c r="H65" s="14">
        <v>9</v>
      </c>
      <c r="I65" s="14">
        <v>2</v>
      </c>
      <c r="J65" s="14">
        <v>7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16">
        <v>0</v>
      </c>
      <c r="S65" s="15">
        <f t="shared" si="9"/>
        <v>0</v>
      </c>
      <c r="T65" s="16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5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2</v>
      </c>
      <c r="I66" s="14">
        <v>1</v>
      </c>
      <c r="J66" s="14">
        <v>1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16">
        <v>0</v>
      </c>
      <c r="S66" s="15">
        <f t="shared" si="9"/>
        <v>0</v>
      </c>
      <c r="T66" s="16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5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4</v>
      </c>
      <c r="I67" s="14">
        <v>0</v>
      </c>
      <c r="J67" s="14">
        <v>4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16">
        <v>0</v>
      </c>
      <c r="S67" s="15">
        <f t="shared" si="9"/>
        <v>0</v>
      </c>
      <c r="T67" s="16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4548.8900000000003</v>
      </c>
      <c r="H68" s="14">
        <v>6</v>
      </c>
      <c r="I68" s="14">
        <v>2</v>
      </c>
      <c r="J68" s="14">
        <v>4</v>
      </c>
      <c r="K68" s="14">
        <v>0</v>
      </c>
      <c r="L68" s="14">
        <v>1</v>
      </c>
      <c r="M68" s="13">
        <v>0</v>
      </c>
      <c r="N68" s="15">
        <f t="shared" si="7"/>
        <v>0</v>
      </c>
      <c r="O68" s="16">
        <v>4548.8900000000003</v>
      </c>
      <c r="P68" s="16">
        <v>4548.8900000000003</v>
      </c>
      <c r="Q68" s="15">
        <f t="shared" si="8"/>
        <v>1</v>
      </c>
      <c r="R68" s="16">
        <v>4548.8900000000003</v>
      </c>
      <c r="S68" s="15">
        <f t="shared" si="9"/>
        <v>1</v>
      </c>
      <c r="T68" s="16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4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16">
        <v>0</v>
      </c>
      <c r="S69" s="15">
        <f t="shared" si="9"/>
        <v>0</v>
      </c>
      <c r="T69" s="16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</v>
      </c>
      <c r="H70" s="14">
        <v>2</v>
      </c>
      <c r="I70" s="14">
        <v>0</v>
      </c>
      <c r="J70" s="14">
        <v>2</v>
      </c>
      <c r="K70" s="14">
        <v>0</v>
      </c>
      <c r="L70" s="14">
        <v>4</v>
      </c>
      <c r="M70" s="13">
        <v>0</v>
      </c>
      <c r="N70" s="15">
        <f t="shared" si="7"/>
        <v>0</v>
      </c>
      <c r="O70" s="16">
        <v>1</v>
      </c>
      <c r="P70" s="16">
        <v>1</v>
      </c>
      <c r="Q70" s="15">
        <f t="shared" ref="Q70:Q74" si="12">IF(O70=0,0,P70/O70)</f>
        <v>1</v>
      </c>
      <c r="R70" s="16">
        <v>0</v>
      </c>
      <c r="S70" s="15">
        <f t="shared" ref="S70:S74" si="13">IF(P70=0,0,R70/P70)</f>
        <v>0</v>
      </c>
      <c r="T70" s="16">
        <f t="shared" si="10"/>
        <v>1</v>
      </c>
      <c r="U70" s="15">
        <f t="shared" ref="U70:U74" si="14">IF(P70=0,0,T70/P70)</f>
        <v>1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</v>
      </c>
      <c r="H71" s="14">
        <v>3</v>
      </c>
      <c r="I71" s="14">
        <v>0</v>
      </c>
      <c r="J71" s="14">
        <v>3</v>
      </c>
      <c r="K71" s="14">
        <v>0</v>
      </c>
      <c r="L71" s="14">
        <v>0</v>
      </c>
      <c r="M71" s="13">
        <v>0</v>
      </c>
      <c r="N71" s="15">
        <f t="shared" si="7"/>
        <v>0</v>
      </c>
      <c r="O71" s="16">
        <v>1</v>
      </c>
      <c r="P71" s="16">
        <v>1</v>
      </c>
      <c r="Q71" s="15">
        <f t="shared" si="12"/>
        <v>1</v>
      </c>
      <c r="R71" s="16">
        <v>0</v>
      </c>
      <c r="S71" s="15">
        <f t="shared" si="13"/>
        <v>0</v>
      </c>
      <c r="T71" s="16">
        <f t="shared" si="10"/>
        <v>1</v>
      </c>
      <c r="U71" s="15">
        <f t="shared" si="14"/>
        <v>1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603.91</v>
      </c>
      <c r="H72" s="14">
        <v>6</v>
      </c>
      <c r="I72" s="14">
        <v>1</v>
      </c>
      <c r="J72" s="14">
        <v>5</v>
      </c>
      <c r="K72" s="14">
        <v>0</v>
      </c>
      <c r="L72" s="14">
        <v>2</v>
      </c>
      <c r="M72" s="13">
        <v>0</v>
      </c>
      <c r="N72" s="15">
        <f t="shared" si="7"/>
        <v>0</v>
      </c>
      <c r="O72" s="16">
        <v>603.91</v>
      </c>
      <c r="P72" s="16">
        <v>603.91</v>
      </c>
      <c r="Q72" s="15">
        <f t="shared" si="12"/>
        <v>1</v>
      </c>
      <c r="R72" s="16">
        <v>0</v>
      </c>
      <c r="S72" s="15">
        <f t="shared" si="13"/>
        <v>0</v>
      </c>
      <c r="T72" s="16">
        <f t="shared" si="10"/>
        <v>603.91</v>
      </c>
      <c r="U72" s="15">
        <f t="shared" si="14"/>
        <v>1</v>
      </c>
    </row>
    <row r="73" spans="1:21">
      <c r="A73" s="23">
        <v>68</v>
      </c>
      <c r="B73" s="11" t="s">
        <v>22</v>
      </c>
      <c r="C73" s="31"/>
      <c r="D73" s="24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3</v>
      </c>
      <c r="I73" s="14">
        <v>1</v>
      </c>
      <c r="J73" s="14">
        <v>2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16">
        <v>0</v>
      </c>
      <c r="S73" s="15">
        <f t="shared" si="13"/>
        <v>0</v>
      </c>
      <c r="T73" s="16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23271.220000000005</v>
      </c>
      <c r="H74" s="19">
        <f t="shared" si="15"/>
        <v>284</v>
      </c>
      <c r="I74" s="19">
        <f t="shared" si="15"/>
        <v>48</v>
      </c>
      <c r="J74" s="19">
        <f t="shared" si="15"/>
        <v>219</v>
      </c>
      <c r="K74" s="19">
        <f t="shared" si="15"/>
        <v>15</v>
      </c>
      <c r="L74" s="19">
        <f t="shared" si="15"/>
        <v>40</v>
      </c>
      <c r="M74" s="19">
        <f t="shared" si="15"/>
        <v>15</v>
      </c>
      <c r="N74" s="15">
        <f t="shared" si="7"/>
        <v>5.2816901408450703E-2</v>
      </c>
      <c r="O74" s="20">
        <f>SUM(O6:O73)</f>
        <v>23271.220000000005</v>
      </c>
      <c r="P74" s="20">
        <f>SUM(P6:P73)</f>
        <v>23271.220000000005</v>
      </c>
      <c r="Q74" s="15">
        <f t="shared" si="12"/>
        <v>1</v>
      </c>
      <c r="R74" s="20">
        <f>SUM(R6:R73)</f>
        <v>16428.47</v>
      </c>
      <c r="S74" s="15">
        <f t="shared" si="13"/>
        <v>0.70595654202916724</v>
      </c>
      <c r="T74" s="20">
        <f>SUM(T6:T73)</f>
        <v>6842.7499999999991</v>
      </c>
      <c r="U74" s="15">
        <f t="shared" si="14"/>
        <v>0.29404345797083253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74"/>
  <sheetViews>
    <sheetView topLeftCell="B67" workbookViewId="0">
      <selection activeCell="B1" sqref="B1"/>
    </sheetView>
  </sheetViews>
  <sheetFormatPr defaultRowHeight="15"/>
  <cols>
    <col min="1" max="1" width="8.7109375"/>
    <col min="2" max="2" width="13"/>
    <col min="3" max="3" width="8.7109375"/>
    <col min="4" max="4" width="12.42578125"/>
    <col min="5" max="16" width="8.7109375"/>
    <col min="17" max="17" width="12.7109375"/>
    <col min="18" max="1025" width="8.7109375"/>
  </cols>
  <sheetData>
    <row r="1" spans="1:21" ht="58.15" customHeight="1">
      <c r="A1" s="116" t="s">
        <v>191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4</v>
      </c>
      <c r="I6" s="14">
        <v>1</v>
      </c>
      <c r="J6" s="14">
        <v>3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16">
        <v>0</v>
      </c>
      <c r="S6" s="15">
        <f t="shared" ref="S6:S37" si="3">IF(P6=0,0,R6/P6)</f>
        <v>0</v>
      </c>
      <c r="T6" s="16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16">
        <v>0</v>
      </c>
      <c r="S7" s="15">
        <f t="shared" si="3"/>
        <v>0</v>
      </c>
      <c r="T7" s="16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5</v>
      </c>
      <c r="I8" s="14">
        <v>1</v>
      </c>
      <c r="J8" s="14">
        <v>4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16">
        <v>0</v>
      </c>
      <c r="S8" s="15">
        <f t="shared" si="3"/>
        <v>0</v>
      </c>
      <c r="T8" s="16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11</v>
      </c>
      <c r="I9" s="14">
        <v>0</v>
      </c>
      <c r="J9" s="14">
        <v>11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16">
        <v>905.37</v>
      </c>
      <c r="S9" s="15">
        <f t="shared" si="3"/>
        <v>1</v>
      </c>
      <c r="T9" s="16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2</v>
      </c>
      <c r="I10" s="14">
        <v>0</v>
      </c>
      <c r="J10" s="14">
        <v>2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16">
        <v>0</v>
      </c>
      <c r="S10" s="15">
        <f t="shared" si="3"/>
        <v>0</v>
      </c>
      <c r="T10" s="16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4</v>
      </c>
      <c r="I11" s="14">
        <v>0</v>
      </c>
      <c r="J11" s="14">
        <v>4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16">
        <v>543.62</v>
      </c>
      <c r="S11" s="15">
        <f t="shared" si="3"/>
        <v>1</v>
      </c>
      <c r="T11" s="16">
        <f t="shared" si="4"/>
        <v>0</v>
      </c>
      <c r="U11" s="15">
        <f t="shared" si="5"/>
        <v>0</v>
      </c>
    </row>
    <row r="12" spans="1:21" ht="45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3</v>
      </c>
      <c r="I12" s="14">
        <v>0</v>
      </c>
      <c r="J12" s="14">
        <v>3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16">
        <v>0</v>
      </c>
      <c r="S12" s="15">
        <f t="shared" si="3"/>
        <v>0</v>
      </c>
      <c r="T12" s="16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5</v>
      </c>
      <c r="I13" s="14">
        <v>0</v>
      </c>
      <c r="J13" s="14">
        <v>5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16">
        <v>0</v>
      </c>
      <c r="S13" s="15">
        <f t="shared" si="3"/>
        <v>0</v>
      </c>
      <c r="T13" s="16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6</v>
      </c>
      <c r="I14" s="14">
        <v>1</v>
      </c>
      <c r="J14" s="14">
        <v>5</v>
      </c>
      <c r="K14" s="14">
        <v>0</v>
      </c>
      <c r="L14" s="14">
        <v>0</v>
      </c>
      <c r="M14" s="13">
        <v>0</v>
      </c>
      <c r="N14" s="15">
        <f t="shared" si="1"/>
        <v>0</v>
      </c>
      <c r="O14" s="16">
        <v>1</v>
      </c>
      <c r="P14" s="16">
        <v>4643.1000000000004</v>
      </c>
      <c r="Q14" s="15">
        <f t="shared" si="2"/>
        <v>4643.1000000000004</v>
      </c>
      <c r="R14" s="16">
        <v>0</v>
      </c>
      <c r="S14" s="15">
        <f t="shared" si="3"/>
        <v>0</v>
      </c>
      <c r="T14" s="16">
        <f t="shared" si="4"/>
        <v>4643.1000000000004</v>
      </c>
      <c r="U14" s="15">
        <f t="shared" si="5"/>
        <v>1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</v>
      </c>
      <c r="H15" s="14">
        <v>2</v>
      </c>
      <c r="I15" s="14">
        <v>0</v>
      </c>
      <c r="J15" s="14">
        <v>2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16">
        <v>0</v>
      </c>
      <c r="S15" s="15">
        <f t="shared" si="3"/>
        <v>0</v>
      </c>
      <c r="T15" s="16">
        <f t="shared" si="4"/>
        <v>1</v>
      </c>
      <c r="U15" s="15">
        <f t="shared" si="5"/>
        <v>1</v>
      </c>
    </row>
    <row r="16" spans="1:21" ht="30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208.06</v>
      </c>
      <c r="H16" s="14">
        <v>12</v>
      </c>
      <c r="I16" s="14">
        <v>1</v>
      </c>
      <c r="J16" s="14">
        <v>11</v>
      </c>
      <c r="K16" s="14">
        <v>1</v>
      </c>
      <c r="L16" s="14">
        <v>1</v>
      </c>
      <c r="M16" s="13">
        <v>1</v>
      </c>
      <c r="N16" s="15">
        <f t="shared" si="1"/>
        <v>8.3333333333333329E-2</v>
      </c>
      <c r="O16" s="16">
        <v>208.06</v>
      </c>
      <c r="P16" s="16">
        <v>208.06</v>
      </c>
      <c r="Q16" s="15">
        <f t="shared" si="2"/>
        <v>1</v>
      </c>
      <c r="R16" s="16">
        <v>208.06</v>
      </c>
      <c r="S16" s="15">
        <f t="shared" si="3"/>
        <v>1</v>
      </c>
      <c r="T16" s="16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3</v>
      </c>
      <c r="I17" s="14">
        <v>1</v>
      </c>
      <c r="J17" s="14">
        <v>2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16">
        <v>0</v>
      </c>
      <c r="S17" s="15">
        <f t="shared" si="3"/>
        <v>0</v>
      </c>
      <c r="T17" s="16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5</v>
      </c>
      <c r="I18" s="14">
        <v>1</v>
      </c>
      <c r="J18" s="14">
        <v>4</v>
      </c>
      <c r="K18" s="14">
        <v>0</v>
      </c>
      <c r="L18" s="14">
        <v>0</v>
      </c>
      <c r="M18" s="13">
        <v>0</v>
      </c>
      <c r="N18" s="15">
        <f t="shared" si="1"/>
        <v>0</v>
      </c>
      <c r="O18" s="16">
        <v>1</v>
      </c>
      <c r="P18" s="16">
        <v>1979.86</v>
      </c>
      <c r="Q18" s="15">
        <f t="shared" si="2"/>
        <v>1979.86</v>
      </c>
      <c r="R18" s="16">
        <v>0</v>
      </c>
      <c r="S18" s="15">
        <f t="shared" si="3"/>
        <v>0</v>
      </c>
      <c r="T18" s="16">
        <f t="shared" si="4"/>
        <v>1979.86</v>
      </c>
      <c r="U18" s="15">
        <f t="shared" si="5"/>
        <v>1</v>
      </c>
    </row>
    <row r="19" spans="1:21" ht="45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5</v>
      </c>
      <c r="I19" s="14">
        <v>3</v>
      </c>
      <c r="J19" s="14">
        <v>1</v>
      </c>
      <c r="K19" s="14">
        <v>1</v>
      </c>
      <c r="L19" s="14">
        <v>1</v>
      </c>
      <c r="M19" s="13">
        <v>1</v>
      </c>
      <c r="N19" s="15">
        <f t="shared" si="1"/>
        <v>0.2</v>
      </c>
      <c r="O19" s="16">
        <v>893.99</v>
      </c>
      <c r="P19" s="16">
        <v>893.99</v>
      </c>
      <c r="Q19" s="15">
        <f t="shared" si="2"/>
        <v>1</v>
      </c>
      <c r="R19" s="16">
        <v>0</v>
      </c>
      <c r="S19" s="15">
        <f t="shared" si="3"/>
        <v>0</v>
      </c>
      <c r="T19" s="16">
        <f t="shared" si="4"/>
        <v>893.99</v>
      </c>
      <c r="U19" s="15">
        <f t="shared" si="5"/>
        <v>1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6</v>
      </c>
      <c r="I20" s="14">
        <v>0</v>
      </c>
      <c r="J20" s="14">
        <v>6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16">
        <v>0</v>
      </c>
      <c r="S20" s="15">
        <f t="shared" si="3"/>
        <v>0</v>
      </c>
      <c r="T20" s="16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</v>
      </c>
      <c r="H21" s="14">
        <v>8</v>
      </c>
      <c r="I21" s="14">
        <v>1</v>
      </c>
      <c r="J21" s="14">
        <v>7</v>
      </c>
      <c r="K21" s="14">
        <v>0</v>
      </c>
      <c r="L21" s="14">
        <v>0</v>
      </c>
      <c r="M21" s="13">
        <v>0</v>
      </c>
      <c r="N21" s="15">
        <f t="shared" si="1"/>
        <v>0</v>
      </c>
      <c r="O21" s="16">
        <v>1</v>
      </c>
      <c r="P21" s="16">
        <v>1</v>
      </c>
      <c r="Q21" s="15">
        <f t="shared" si="2"/>
        <v>1</v>
      </c>
      <c r="R21" s="16">
        <v>0</v>
      </c>
      <c r="S21" s="15">
        <f t="shared" si="3"/>
        <v>0</v>
      </c>
      <c r="T21" s="16">
        <f t="shared" si="4"/>
        <v>1</v>
      </c>
      <c r="U21" s="15">
        <f t="shared" si="5"/>
        <v>1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13</v>
      </c>
      <c r="I22" s="14">
        <v>3</v>
      </c>
      <c r="J22" s="14">
        <v>5</v>
      </c>
      <c r="K22" s="14">
        <v>2</v>
      </c>
      <c r="L22" s="14">
        <v>2</v>
      </c>
      <c r="M22" s="13">
        <v>2</v>
      </c>
      <c r="N22" s="15">
        <f t="shared" si="1"/>
        <v>0.15384615384615385</v>
      </c>
      <c r="O22" s="16">
        <v>1777.46</v>
      </c>
      <c r="P22" s="16">
        <v>1777.46</v>
      </c>
      <c r="Q22" s="15">
        <f t="shared" si="2"/>
        <v>1</v>
      </c>
      <c r="R22" s="16">
        <v>1777.46</v>
      </c>
      <c r="S22" s="15">
        <f t="shared" si="3"/>
        <v>1</v>
      </c>
      <c r="T22" s="16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8</v>
      </c>
      <c r="I23" s="14">
        <v>0</v>
      </c>
      <c r="J23" s="14">
        <v>8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16">
        <v>0</v>
      </c>
      <c r="S23" s="15">
        <f t="shared" si="3"/>
        <v>0</v>
      </c>
      <c r="T23" s="16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4</v>
      </c>
      <c r="I24" s="14">
        <v>0</v>
      </c>
      <c r="J24" s="14">
        <v>4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16">
        <v>0</v>
      </c>
      <c r="S24" s="15">
        <f t="shared" si="3"/>
        <v>0</v>
      </c>
      <c r="T24" s="16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4742.99</v>
      </c>
      <c r="H25" s="14">
        <v>11</v>
      </c>
      <c r="I25" s="14">
        <v>1</v>
      </c>
      <c r="J25" s="14">
        <v>10</v>
      </c>
      <c r="K25" s="14">
        <v>1</v>
      </c>
      <c r="L25" s="14">
        <v>3</v>
      </c>
      <c r="M25" s="13">
        <v>1</v>
      </c>
      <c r="N25" s="15">
        <f t="shared" si="1"/>
        <v>9.0909090909090912E-2</v>
      </c>
      <c r="O25" s="16">
        <v>3286.6</v>
      </c>
      <c r="P25" s="16">
        <v>4742.99</v>
      </c>
      <c r="Q25" s="15">
        <f t="shared" si="2"/>
        <v>1.4431296780867766</v>
      </c>
      <c r="R25" s="16">
        <v>3286.6</v>
      </c>
      <c r="S25" s="15">
        <f t="shared" si="3"/>
        <v>0.69293842070086598</v>
      </c>
      <c r="T25" s="16">
        <f t="shared" si="4"/>
        <v>1456.3899999999999</v>
      </c>
      <c r="U25" s="15">
        <f t="shared" si="5"/>
        <v>0.30706157929913408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1</v>
      </c>
      <c r="Q26" s="15">
        <f t="shared" si="2"/>
        <v>0</v>
      </c>
      <c r="R26" s="16">
        <v>0</v>
      </c>
      <c r="S26" s="15">
        <f t="shared" si="3"/>
        <v>0</v>
      </c>
      <c r="T26" s="16">
        <f t="shared" si="4"/>
        <v>1</v>
      </c>
      <c r="U26" s="15">
        <f t="shared" si="5"/>
        <v>1</v>
      </c>
    </row>
    <row r="27" spans="1:21" ht="60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4</v>
      </c>
      <c r="I27" s="14">
        <v>2</v>
      </c>
      <c r="J27" s="14">
        <v>2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16">
        <v>0</v>
      </c>
      <c r="S27" s="15">
        <f t="shared" si="3"/>
        <v>0</v>
      </c>
      <c r="T27" s="16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14</v>
      </c>
      <c r="I28" s="14">
        <v>4</v>
      </c>
      <c r="J28" s="14">
        <v>7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16">
        <v>0</v>
      </c>
      <c r="S28" s="15">
        <f t="shared" si="3"/>
        <v>0</v>
      </c>
      <c r="T28" s="16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4</v>
      </c>
      <c r="I29" s="14">
        <v>2</v>
      </c>
      <c r="J29" s="14">
        <v>2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16">
        <v>0</v>
      </c>
      <c r="S29" s="15">
        <f t="shared" si="3"/>
        <v>0</v>
      </c>
      <c r="T29" s="16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2</v>
      </c>
      <c r="I30" s="14">
        <v>0</v>
      </c>
      <c r="J30" s="14">
        <v>2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16">
        <v>0</v>
      </c>
      <c r="S30" s="15">
        <f t="shared" si="3"/>
        <v>0</v>
      </c>
      <c r="T30" s="16">
        <f t="shared" si="4"/>
        <v>1</v>
      </c>
      <c r="U30" s="15">
        <f t="shared" si="5"/>
        <v>1</v>
      </c>
    </row>
    <row r="31" spans="1:21" ht="60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6</v>
      </c>
      <c r="I31" s="14">
        <v>2</v>
      </c>
      <c r="J31" s="14">
        <v>4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16">
        <v>0</v>
      </c>
      <c r="S31" s="15">
        <f t="shared" si="3"/>
        <v>0</v>
      </c>
      <c r="T31" s="16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2</v>
      </c>
      <c r="I32" s="14">
        <v>0</v>
      </c>
      <c r="J32" s="14">
        <v>2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16">
        <v>0</v>
      </c>
      <c r="S32" s="15">
        <f t="shared" si="3"/>
        <v>0</v>
      </c>
      <c r="T32" s="16">
        <f t="shared" si="4"/>
        <v>1</v>
      </c>
      <c r="U32" s="15">
        <f t="shared" si="5"/>
        <v>1</v>
      </c>
    </row>
    <row r="33" spans="1:21" ht="45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3</v>
      </c>
      <c r="I33" s="14">
        <v>0</v>
      </c>
      <c r="J33" s="14">
        <v>3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16">
        <v>0</v>
      </c>
      <c r="S33" s="15">
        <f t="shared" si="3"/>
        <v>0</v>
      </c>
      <c r="T33" s="16">
        <f t="shared" si="4"/>
        <v>1</v>
      </c>
      <c r="U33" s="15">
        <f t="shared" si="5"/>
        <v>1</v>
      </c>
    </row>
    <row r="34" spans="1:21" ht="30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1"/>
        <v>0.25</v>
      </c>
      <c r="O34" s="16">
        <v>208.06</v>
      </c>
      <c r="P34" s="16">
        <v>208.06</v>
      </c>
      <c r="Q34" s="15">
        <f t="shared" si="2"/>
        <v>1</v>
      </c>
      <c r="R34" s="16">
        <v>0</v>
      </c>
      <c r="S34" s="15">
        <f t="shared" si="3"/>
        <v>0</v>
      </c>
      <c r="T34" s="16">
        <f t="shared" si="4"/>
        <v>208.06</v>
      </c>
      <c r="U34" s="15">
        <f t="shared" si="5"/>
        <v>1</v>
      </c>
    </row>
    <row r="35" spans="1:21" ht="45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3</v>
      </c>
      <c r="I35" s="14">
        <v>0</v>
      </c>
      <c r="J35" s="14">
        <v>3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16">
        <v>0</v>
      </c>
      <c r="S35" s="15">
        <f t="shared" si="3"/>
        <v>0</v>
      </c>
      <c r="T35" s="16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16">
        <v>0</v>
      </c>
      <c r="S36" s="15">
        <f t="shared" si="3"/>
        <v>0</v>
      </c>
      <c r="T36" s="16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1"/>
        <v>0.5</v>
      </c>
      <c r="O37" s="16">
        <v>317.68</v>
      </c>
      <c r="P37" s="16">
        <v>317.68</v>
      </c>
      <c r="Q37" s="15">
        <f t="shared" si="2"/>
        <v>1</v>
      </c>
      <c r="R37" s="16">
        <v>0</v>
      </c>
      <c r="S37" s="15">
        <f t="shared" si="3"/>
        <v>0</v>
      </c>
      <c r="T37" s="16">
        <f t="shared" si="4"/>
        <v>317.68</v>
      </c>
      <c r="U37" s="15">
        <f t="shared" si="5"/>
        <v>1</v>
      </c>
    </row>
    <row r="38" spans="1:21" ht="45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122.8</v>
      </c>
      <c r="H38" s="14">
        <v>3</v>
      </c>
      <c r="I38" s="14">
        <v>0</v>
      </c>
      <c r="J38" s="14">
        <v>3</v>
      </c>
      <c r="K38" s="14">
        <v>1</v>
      </c>
      <c r="L38" s="14">
        <v>1</v>
      </c>
      <c r="M38" s="13">
        <v>1</v>
      </c>
      <c r="N38" s="15">
        <f t="shared" ref="N38:N74" si="7">IF(H38=0,0,K38/H38)</f>
        <v>0.33333333333333331</v>
      </c>
      <c r="O38" s="16">
        <v>122.8</v>
      </c>
      <c r="P38" s="16">
        <v>122.8</v>
      </c>
      <c r="Q38" s="15">
        <f t="shared" ref="Q38:Q69" si="8">IF(O38=0,0,P38/O38)</f>
        <v>1</v>
      </c>
      <c r="R38" s="16">
        <v>0</v>
      </c>
      <c r="S38" s="15">
        <f t="shared" ref="S38:S69" si="9">IF(P38=0,0,R38/P38)</f>
        <v>0</v>
      </c>
      <c r="T38" s="16">
        <f t="shared" ref="T38:T73" si="10">(P38-R38)</f>
        <v>122.8</v>
      </c>
      <c r="U38" s="15">
        <f t="shared" ref="U38:U69" si="11">IF(P38=0,0,T38/P38)</f>
        <v>1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520.16999999999996</v>
      </c>
      <c r="H39" s="14">
        <v>8</v>
      </c>
      <c r="I39" s="14">
        <v>2</v>
      </c>
      <c r="J39" s="14">
        <v>6</v>
      </c>
      <c r="K39" s="14">
        <v>0</v>
      </c>
      <c r="L39" s="14">
        <v>1</v>
      </c>
      <c r="M39" s="13">
        <v>0</v>
      </c>
      <c r="N39" s="15">
        <f t="shared" si="7"/>
        <v>0</v>
      </c>
      <c r="O39" s="16">
        <v>520.16999999999996</v>
      </c>
      <c r="P39" s="16">
        <v>520.16999999999996</v>
      </c>
      <c r="Q39" s="15">
        <f t="shared" si="8"/>
        <v>1</v>
      </c>
      <c r="R39" s="16">
        <v>0</v>
      </c>
      <c r="S39" s="15">
        <f t="shared" si="9"/>
        <v>0</v>
      </c>
      <c r="T39" s="16">
        <f t="shared" si="10"/>
        <v>520.16999999999996</v>
      </c>
      <c r="U39" s="15">
        <f t="shared" si="11"/>
        <v>1</v>
      </c>
    </row>
    <row r="40" spans="1:21" ht="30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1490.61</v>
      </c>
      <c r="H40" s="14">
        <v>7</v>
      </c>
      <c r="I40" s="14">
        <v>0</v>
      </c>
      <c r="J40" s="14">
        <v>7</v>
      </c>
      <c r="K40" s="14">
        <v>2</v>
      </c>
      <c r="L40" s="14">
        <v>5</v>
      </c>
      <c r="M40" s="13">
        <v>2</v>
      </c>
      <c r="N40" s="15">
        <f t="shared" si="7"/>
        <v>0.2857142857142857</v>
      </c>
      <c r="O40" s="16">
        <v>1490.61</v>
      </c>
      <c r="P40" s="16">
        <v>1490.61</v>
      </c>
      <c r="Q40" s="15">
        <f t="shared" si="8"/>
        <v>1</v>
      </c>
      <c r="R40" s="16">
        <v>0</v>
      </c>
      <c r="S40" s="15">
        <f t="shared" si="9"/>
        <v>0</v>
      </c>
      <c r="T40" s="16">
        <f t="shared" si="10"/>
        <v>1490.61</v>
      </c>
      <c r="U40" s="15">
        <f t="shared" si="11"/>
        <v>1</v>
      </c>
    </row>
    <row r="41" spans="1:21" ht="60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362.75</v>
      </c>
      <c r="H41" s="14">
        <v>9</v>
      </c>
      <c r="I41" s="14">
        <v>1</v>
      </c>
      <c r="J41" s="14">
        <v>7</v>
      </c>
      <c r="K41" s="14">
        <v>0</v>
      </c>
      <c r="L41" s="14">
        <v>0</v>
      </c>
      <c r="M41" s="13">
        <v>0</v>
      </c>
      <c r="N41" s="15">
        <f t="shared" si="7"/>
        <v>0</v>
      </c>
      <c r="O41" s="16">
        <v>1</v>
      </c>
      <c r="P41" s="16">
        <v>362.75</v>
      </c>
      <c r="Q41" s="15">
        <f t="shared" si="8"/>
        <v>362.75</v>
      </c>
      <c r="R41" s="16">
        <v>0</v>
      </c>
      <c r="S41" s="15">
        <f t="shared" si="9"/>
        <v>0</v>
      </c>
      <c r="T41" s="16">
        <f t="shared" si="10"/>
        <v>362.75</v>
      </c>
      <c r="U41" s="15">
        <f t="shared" si="11"/>
        <v>1</v>
      </c>
    </row>
    <row r="42" spans="1:21">
      <c r="A42" s="23">
        <v>37</v>
      </c>
      <c r="B42" s="11" t="s">
        <v>22</v>
      </c>
      <c r="C42" s="31"/>
      <c r="D42" s="24" t="s">
        <v>128</v>
      </c>
      <c r="E42" s="30" t="s">
        <v>34</v>
      </c>
      <c r="F42" s="11" t="s">
        <v>129</v>
      </c>
      <c r="G42" s="20">
        <f t="shared" si="6"/>
        <v>2966.14</v>
      </c>
      <c r="H42" s="14">
        <v>2</v>
      </c>
      <c r="I42" s="14">
        <v>0</v>
      </c>
      <c r="J42" s="14">
        <v>2</v>
      </c>
      <c r="K42" s="14">
        <v>0</v>
      </c>
      <c r="L42" s="14">
        <v>0</v>
      </c>
      <c r="M42" s="13">
        <v>0</v>
      </c>
      <c r="N42" s="15">
        <f t="shared" si="7"/>
        <v>0</v>
      </c>
      <c r="O42" s="16">
        <v>1</v>
      </c>
      <c r="P42" s="16">
        <v>2966.14</v>
      </c>
      <c r="Q42" s="15">
        <f t="shared" si="8"/>
        <v>2966.14</v>
      </c>
      <c r="R42" s="16">
        <v>0</v>
      </c>
      <c r="S42" s="15">
        <f t="shared" si="9"/>
        <v>0</v>
      </c>
      <c r="T42" s="16">
        <f t="shared" si="10"/>
        <v>2966.14</v>
      </c>
      <c r="U42" s="15">
        <f t="shared" si="11"/>
        <v>1</v>
      </c>
    </row>
    <row r="43" spans="1:21">
      <c r="A43" s="23">
        <v>38</v>
      </c>
      <c r="B43" s="11" t="s">
        <v>22</v>
      </c>
      <c r="C43" s="31"/>
      <c r="D43" s="24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3</v>
      </c>
      <c r="I43" s="14">
        <v>0</v>
      </c>
      <c r="J43" s="14">
        <v>3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16">
        <v>0</v>
      </c>
      <c r="S43" s="15">
        <f t="shared" si="9"/>
        <v>0</v>
      </c>
      <c r="T43" s="16">
        <f t="shared" si="10"/>
        <v>1</v>
      </c>
      <c r="U43" s="15">
        <f t="shared" si="11"/>
        <v>1</v>
      </c>
    </row>
    <row r="44" spans="1:21" ht="45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1097.2</v>
      </c>
      <c r="H44" s="14">
        <v>2</v>
      </c>
      <c r="I44" s="14">
        <v>0</v>
      </c>
      <c r="J44" s="14">
        <v>2</v>
      </c>
      <c r="K44" s="14">
        <v>0</v>
      </c>
      <c r="L44" s="14">
        <v>2</v>
      </c>
      <c r="M44" s="13">
        <v>0</v>
      </c>
      <c r="N44" s="15">
        <f t="shared" si="7"/>
        <v>0</v>
      </c>
      <c r="O44" s="16">
        <v>1097.2</v>
      </c>
      <c r="P44" s="16">
        <v>1097.2</v>
      </c>
      <c r="Q44" s="15">
        <f t="shared" si="8"/>
        <v>1</v>
      </c>
      <c r="R44" s="16">
        <v>0</v>
      </c>
      <c r="S44" s="15">
        <f t="shared" si="9"/>
        <v>0</v>
      </c>
      <c r="T44" s="16">
        <f t="shared" si="10"/>
        <v>1097.2</v>
      </c>
      <c r="U44" s="15">
        <f t="shared" si="11"/>
        <v>1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5607.21</v>
      </c>
      <c r="H45" s="14">
        <v>6</v>
      </c>
      <c r="I45" s="14">
        <v>2</v>
      </c>
      <c r="J45" s="14">
        <v>3</v>
      </c>
      <c r="K45" s="14">
        <v>0</v>
      </c>
      <c r="L45" s="14">
        <v>0</v>
      </c>
      <c r="M45" s="13">
        <v>0</v>
      </c>
      <c r="N45" s="15">
        <f t="shared" si="7"/>
        <v>0</v>
      </c>
      <c r="O45" s="16">
        <v>1</v>
      </c>
      <c r="P45" s="16">
        <v>5607.21</v>
      </c>
      <c r="Q45" s="15">
        <f t="shared" si="8"/>
        <v>5607.21</v>
      </c>
      <c r="R45" s="16">
        <v>0</v>
      </c>
      <c r="S45" s="15">
        <f t="shared" si="9"/>
        <v>0</v>
      </c>
      <c r="T45" s="16">
        <f t="shared" si="10"/>
        <v>5607.21</v>
      </c>
      <c r="U45" s="15">
        <f t="shared" si="11"/>
        <v>1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18</v>
      </c>
      <c r="I46" s="14">
        <v>2</v>
      </c>
      <c r="J46" s="14">
        <v>12</v>
      </c>
      <c r="K46" s="14">
        <v>4</v>
      </c>
      <c r="L46" s="14">
        <v>4</v>
      </c>
      <c r="M46" s="13">
        <v>4</v>
      </c>
      <c r="N46" s="15">
        <f t="shared" si="7"/>
        <v>0.22222222222222221</v>
      </c>
      <c r="O46" s="16">
        <v>2012.14</v>
      </c>
      <c r="P46" s="16">
        <v>2012.14</v>
      </c>
      <c r="Q46" s="15">
        <f t="shared" si="8"/>
        <v>1</v>
      </c>
      <c r="R46" s="16">
        <v>2012.14</v>
      </c>
      <c r="S46" s="15">
        <f t="shared" si="9"/>
        <v>1</v>
      </c>
      <c r="T46" s="16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4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5</v>
      </c>
      <c r="I47" s="14">
        <v>0</v>
      </c>
      <c r="J47" s="14">
        <v>5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16">
        <v>0</v>
      </c>
      <c r="S47" s="15">
        <f t="shared" si="9"/>
        <v>0</v>
      </c>
      <c r="T47" s="16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1905.08</v>
      </c>
      <c r="H48" s="14">
        <v>7</v>
      </c>
      <c r="I48" s="14">
        <v>0</v>
      </c>
      <c r="J48" s="14">
        <v>6</v>
      </c>
      <c r="K48" s="14">
        <v>1</v>
      </c>
      <c r="L48" s="14">
        <v>4</v>
      </c>
      <c r="M48" s="13">
        <v>1</v>
      </c>
      <c r="N48" s="15">
        <f t="shared" si="7"/>
        <v>0.14285714285714285</v>
      </c>
      <c r="O48" s="16">
        <v>1905.08</v>
      </c>
      <c r="P48" s="16">
        <v>1905.08</v>
      </c>
      <c r="Q48" s="15">
        <f t="shared" si="8"/>
        <v>1</v>
      </c>
      <c r="R48" s="16">
        <v>362.75</v>
      </c>
      <c r="S48" s="15">
        <f t="shared" si="9"/>
        <v>0.19041195120414892</v>
      </c>
      <c r="T48" s="16">
        <f t="shared" si="10"/>
        <v>1542.33</v>
      </c>
      <c r="U48" s="15">
        <f t="shared" si="11"/>
        <v>0.80958804879585111</v>
      </c>
    </row>
    <row r="49" spans="1:21">
      <c r="A49" s="23">
        <v>44</v>
      </c>
      <c r="B49" s="11" t="s">
        <v>22</v>
      </c>
      <c r="C49" s="31"/>
      <c r="D49" s="24" t="s">
        <v>138</v>
      </c>
      <c r="E49" s="24" t="s">
        <v>47</v>
      </c>
      <c r="F49" s="11" t="s">
        <v>139</v>
      </c>
      <c r="G49" s="20">
        <f t="shared" si="6"/>
        <v>1</v>
      </c>
      <c r="H49" s="14">
        <v>3</v>
      </c>
      <c r="I49" s="14">
        <v>0</v>
      </c>
      <c r="J49" s="14">
        <v>3</v>
      </c>
      <c r="K49" s="14">
        <v>0</v>
      </c>
      <c r="L49" s="14">
        <v>0</v>
      </c>
      <c r="M49" s="13">
        <v>0</v>
      </c>
      <c r="N49" s="15">
        <f t="shared" si="7"/>
        <v>0</v>
      </c>
      <c r="O49" s="16">
        <v>1</v>
      </c>
      <c r="P49" s="16">
        <v>1</v>
      </c>
      <c r="Q49" s="15">
        <f t="shared" si="8"/>
        <v>1</v>
      </c>
      <c r="R49" s="16">
        <v>0</v>
      </c>
      <c r="S49" s="15">
        <f t="shared" si="9"/>
        <v>0</v>
      </c>
      <c r="T49" s="16">
        <f t="shared" si="10"/>
        <v>1</v>
      </c>
      <c r="U49" s="15">
        <f t="shared" si="11"/>
        <v>1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3</v>
      </c>
      <c r="I50" s="14">
        <v>2</v>
      </c>
      <c r="J50" s="14">
        <v>1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16">
        <v>0</v>
      </c>
      <c r="S50" s="15">
        <f t="shared" si="9"/>
        <v>0</v>
      </c>
      <c r="T50" s="16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4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1</v>
      </c>
      <c r="I51" s="14">
        <v>0</v>
      </c>
      <c r="J51" s="14">
        <v>1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16">
        <v>0</v>
      </c>
      <c r="S51" s="15">
        <f t="shared" si="9"/>
        <v>0</v>
      </c>
      <c r="T51" s="16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5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2</v>
      </c>
      <c r="I52" s="14">
        <v>1</v>
      </c>
      <c r="J52" s="14">
        <v>1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16">
        <v>0</v>
      </c>
      <c r="S52" s="15">
        <f t="shared" si="9"/>
        <v>0</v>
      </c>
      <c r="T52" s="16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5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16">
        <v>0</v>
      </c>
      <c r="S53" s="15">
        <f t="shared" si="9"/>
        <v>0</v>
      </c>
      <c r="T53" s="16">
        <f t="shared" si="10"/>
        <v>1</v>
      </c>
      <c r="U53" s="15">
        <f t="shared" si="11"/>
        <v>1</v>
      </c>
    </row>
    <row r="54" spans="1:21" ht="60">
      <c r="A54" s="23">
        <v>49</v>
      </c>
      <c r="B54" s="11" t="s">
        <v>22</v>
      </c>
      <c r="C54" s="31"/>
      <c r="D54" s="42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5</v>
      </c>
      <c r="I54" s="14">
        <v>2</v>
      </c>
      <c r="J54" s="14">
        <v>3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16">
        <v>0</v>
      </c>
      <c r="S54" s="15">
        <f t="shared" si="9"/>
        <v>0</v>
      </c>
      <c r="T54" s="16">
        <f t="shared" si="10"/>
        <v>1</v>
      </c>
      <c r="U54" s="15">
        <f t="shared" si="11"/>
        <v>1</v>
      </c>
    </row>
    <row r="55" spans="1:21" ht="45">
      <c r="A55" s="23">
        <v>50</v>
      </c>
      <c r="B55" s="11" t="s">
        <v>22</v>
      </c>
      <c r="C55" s="31"/>
      <c r="D55" s="42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2</v>
      </c>
      <c r="I55" s="14">
        <v>0</v>
      </c>
      <c r="J55" s="14">
        <v>2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16">
        <v>0</v>
      </c>
      <c r="S55" s="15">
        <f t="shared" si="9"/>
        <v>0</v>
      </c>
      <c r="T55" s="16">
        <f t="shared" si="10"/>
        <v>1</v>
      </c>
      <c r="U55" s="15">
        <f t="shared" si="11"/>
        <v>1</v>
      </c>
    </row>
    <row r="56" spans="1:21" ht="45">
      <c r="A56" s="23">
        <v>51</v>
      </c>
      <c r="B56" s="11" t="s">
        <v>22</v>
      </c>
      <c r="C56" s="31"/>
      <c r="D56" s="42" t="s">
        <v>152</v>
      </c>
      <c r="E56" s="24" t="s">
        <v>34</v>
      </c>
      <c r="F56" s="11" t="s">
        <v>153</v>
      </c>
      <c r="G56" s="20">
        <f t="shared" si="6"/>
        <v>905.37</v>
      </c>
      <c r="H56" s="14">
        <v>4</v>
      </c>
      <c r="I56" s="14">
        <v>0</v>
      </c>
      <c r="J56" s="14">
        <v>4</v>
      </c>
      <c r="K56" s="14">
        <v>0</v>
      </c>
      <c r="L56" s="14">
        <v>1</v>
      </c>
      <c r="M56" s="13">
        <v>0</v>
      </c>
      <c r="N56" s="15">
        <f t="shared" si="7"/>
        <v>0</v>
      </c>
      <c r="O56" s="16">
        <v>905.37</v>
      </c>
      <c r="P56" s="16">
        <v>905.37</v>
      </c>
      <c r="Q56" s="15">
        <f t="shared" si="8"/>
        <v>1</v>
      </c>
      <c r="R56" s="16">
        <v>905.37</v>
      </c>
      <c r="S56" s="15">
        <f t="shared" si="9"/>
        <v>1</v>
      </c>
      <c r="T56" s="16">
        <f t="shared" si="10"/>
        <v>0</v>
      </c>
      <c r="U56" s="15">
        <f t="shared" si="11"/>
        <v>0</v>
      </c>
    </row>
    <row r="57" spans="1:21">
      <c r="A57" s="23">
        <v>52</v>
      </c>
      <c r="B57" s="11" t="s">
        <v>22</v>
      </c>
      <c r="C57" s="31"/>
      <c r="D57" s="25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16">
        <v>0</v>
      </c>
      <c r="S57" s="15">
        <f t="shared" si="9"/>
        <v>0</v>
      </c>
      <c r="T57" s="16">
        <f t="shared" si="10"/>
        <v>1</v>
      </c>
      <c r="U57" s="15">
        <f t="shared" si="11"/>
        <v>1</v>
      </c>
    </row>
    <row r="58" spans="1:21" ht="45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1</v>
      </c>
      <c r="H58" s="14">
        <v>7</v>
      </c>
      <c r="I58" s="14">
        <v>2</v>
      </c>
      <c r="J58" s="14">
        <v>5</v>
      </c>
      <c r="K58" s="14">
        <v>0</v>
      </c>
      <c r="L58" s="14">
        <v>0</v>
      </c>
      <c r="M58" s="13">
        <v>0</v>
      </c>
      <c r="N58" s="15">
        <f t="shared" si="7"/>
        <v>0</v>
      </c>
      <c r="O58" s="16">
        <v>1</v>
      </c>
      <c r="P58" s="16">
        <v>1</v>
      </c>
      <c r="Q58" s="15">
        <f t="shared" si="8"/>
        <v>1</v>
      </c>
      <c r="R58" s="16">
        <v>0</v>
      </c>
      <c r="S58" s="15">
        <f t="shared" si="9"/>
        <v>0</v>
      </c>
      <c r="T58" s="16">
        <f t="shared" si="10"/>
        <v>1</v>
      </c>
      <c r="U58" s="15">
        <f t="shared" si="11"/>
        <v>1</v>
      </c>
    </row>
    <row r="59" spans="1:21" ht="45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6</v>
      </c>
      <c r="I59" s="14">
        <v>1</v>
      </c>
      <c r="J59" s="14">
        <v>5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16">
        <v>317.68</v>
      </c>
      <c r="S59" s="15">
        <f t="shared" si="9"/>
        <v>1</v>
      </c>
      <c r="T59" s="16">
        <f t="shared" si="10"/>
        <v>0</v>
      </c>
      <c r="U59" s="15">
        <f t="shared" si="11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482.33</v>
      </c>
      <c r="H60" s="14">
        <v>5</v>
      </c>
      <c r="I60" s="14">
        <v>0</v>
      </c>
      <c r="J60" s="14">
        <v>4</v>
      </c>
      <c r="K60" s="14">
        <v>0</v>
      </c>
      <c r="L60" s="14">
        <v>1</v>
      </c>
      <c r="M60" s="13">
        <v>0</v>
      </c>
      <c r="N60" s="15">
        <f t="shared" si="7"/>
        <v>0</v>
      </c>
      <c r="O60" s="16">
        <v>482.33</v>
      </c>
      <c r="P60" s="16">
        <v>482.33</v>
      </c>
      <c r="Q60" s="15">
        <f t="shared" si="8"/>
        <v>1</v>
      </c>
      <c r="R60" s="16">
        <v>482.33</v>
      </c>
      <c r="S60" s="15">
        <f t="shared" si="9"/>
        <v>1</v>
      </c>
      <c r="T60" s="16">
        <f t="shared" si="10"/>
        <v>0</v>
      </c>
      <c r="U60" s="15">
        <f t="shared" si="11"/>
        <v>0</v>
      </c>
    </row>
    <row r="61" spans="1:21" ht="30">
      <c r="A61" s="23">
        <v>56</v>
      </c>
      <c r="B61" s="11" t="s">
        <v>22</v>
      </c>
      <c r="C61" s="31"/>
      <c r="D61" s="42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16">
        <v>0</v>
      </c>
      <c r="S61" s="15">
        <f t="shared" si="9"/>
        <v>0</v>
      </c>
      <c r="T61" s="16">
        <f t="shared" si="10"/>
        <v>1</v>
      </c>
      <c r="U61" s="15">
        <f t="shared" si="11"/>
        <v>1</v>
      </c>
    </row>
    <row r="62" spans="1:21" ht="30">
      <c r="A62" s="23">
        <v>57</v>
      </c>
      <c r="B62" s="11" t="s">
        <v>22</v>
      </c>
      <c r="C62" s="31"/>
      <c r="D62" s="42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2</v>
      </c>
      <c r="I62" s="14">
        <v>0</v>
      </c>
      <c r="J62" s="14">
        <v>2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16">
        <v>1078.2</v>
      </c>
      <c r="S62" s="15">
        <f t="shared" si="9"/>
        <v>1</v>
      </c>
      <c r="T62" s="16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5</v>
      </c>
      <c r="I63" s="14">
        <v>2</v>
      </c>
      <c r="J63" s="14">
        <v>3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16">
        <v>0</v>
      </c>
      <c r="S63" s="15">
        <f t="shared" si="9"/>
        <v>0</v>
      </c>
      <c r="T63" s="16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4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2</v>
      </c>
      <c r="I64" s="14">
        <v>1</v>
      </c>
      <c r="J64" s="14">
        <v>1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16">
        <v>0</v>
      </c>
      <c r="S64" s="15">
        <f t="shared" si="9"/>
        <v>0</v>
      </c>
      <c r="T64" s="16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5" t="s">
        <v>77</v>
      </c>
      <c r="E65" s="30" t="s">
        <v>78</v>
      </c>
      <c r="F65" s="11" t="s">
        <v>167</v>
      </c>
      <c r="G65" s="20">
        <f t="shared" si="6"/>
        <v>1</v>
      </c>
      <c r="H65" s="14">
        <v>9</v>
      </c>
      <c r="I65" s="14">
        <v>2</v>
      </c>
      <c r="J65" s="14">
        <v>7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16">
        <v>0</v>
      </c>
      <c r="S65" s="15">
        <f t="shared" si="9"/>
        <v>0</v>
      </c>
      <c r="T65" s="16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5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3</v>
      </c>
      <c r="I66" s="14">
        <v>1</v>
      </c>
      <c r="J66" s="14">
        <v>2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16">
        <v>0</v>
      </c>
      <c r="S66" s="15">
        <f t="shared" si="9"/>
        <v>0</v>
      </c>
      <c r="T66" s="16">
        <f t="shared" si="10"/>
        <v>1</v>
      </c>
      <c r="U66" s="15">
        <f t="shared" si="11"/>
        <v>1</v>
      </c>
    </row>
    <row r="67" spans="1:21" ht="30">
      <c r="A67" s="23">
        <v>62</v>
      </c>
      <c r="B67" s="11" t="s">
        <v>22</v>
      </c>
      <c r="C67" s="31"/>
      <c r="D67" s="25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6</v>
      </c>
      <c r="I67" s="14">
        <v>0</v>
      </c>
      <c r="J67" s="14">
        <v>6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16">
        <v>0</v>
      </c>
      <c r="S67" s="15">
        <f t="shared" si="9"/>
        <v>0</v>
      </c>
      <c r="T67" s="16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4548.8900000000003</v>
      </c>
      <c r="H68" s="14">
        <v>6</v>
      </c>
      <c r="I68" s="14">
        <v>2</v>
      </c>
      <c r="J68" s="14">
        <v>4</v>
      </c>
      <c r="K68" s="14">
        <v>0</v>
      </c>
      <c r="L68" s="14">
        <v>1</v>
      </c>
      <c r="M68" s="13">
        <v>0</v>
      </c>
      <c r="N68" s="15">
        <f t="shared" si="7"/>
        <v>0</v>
      </c>
      <c r="O68" s="16">
        <v>4548.8900000000003</v>
      </c>
      <c r="P68" s="16">
        <v>4548.8900000000003</v>
      </c>
      <c r="Q68" s="15">
        <f t="shared" si="8"/>
        <v>1</v>
      </c>
      <c r="R68" s="16">
        <v>4548.8900000000003</v>
      </c>
      <c r="S68" s="15">
        <f t="shared" si="9"/>
        <v>1</v>
      </c>
      <c r="T68" s="16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4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1</v>
      </c>
      <c r="I69" s="14">
        <v>0</v>
      </c>
      <c r="J69" s="14">
        <v>1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16">
        <v>0</v>
      </c>
      <c r="S69" s="15">
        <f t="shared" si="9"/>
        <v>0</v>
      </c>
      <c r="T69" s="16">
        <f t="shared" si="10"/>
        <v>0</v>
      </c>
      <c r="U69" s="15">
        <f t="shared" si="11"/>
        <v>0</v>
      </c>
    </row>
    <row r="70" spans="1:21" ht="60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122.8</v>
      </c>
      <c r="H70" s="14">
        <v>3</v>
      </c>
      <c r="I70" s="14">
        <v>0</v>
      </c>
      <c r="J70" s="14">
        <v>3</v>
      </c>
      <c r="K70" s="14">
        <v>0</v>
      </c>
      <c r="L70" s="14">
        <v>4</v>
      </c>
      <c r="M70" s="13">
        <v>0</v>
      </c>
      <c r="N70" s="15">
        <f t="shared" si="7"/>
        <v>0</v>
      </c>
      <c r="O70" s="16">
        <v>1</v>
      </c>
      <c r="P70" s="16">
        <v>122.8</v>
      </c>
      <c r="Q70" s="15">
        <f t="shared" ref="Q70:Q74" si="12">IF(O70=0,0,P70/O70)</f>
        <v>122.8</v>
      </c>
      <c r="R70" s="16">
        <v>0</v>
      </c>
      <c r="S70" s="15">
        <f t="shared" ref="S70:S74" si="13">IF(P70=0,0,R70/P70)</f>
        <v>0</v>
      </c>
      <c r="T70" s="16">
        <f t="shared" si="10"/>
        <v>122.8</v>
      </c>
      <c r="U70" s="15">
        <f t="shared" ref="U70:U74" si="14">IF(P70=0,0,T70/P70)</f>
        <v>1</v>
      </c>
    </row>
    <row r="71" spans="1:21" ht="60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1287.21</v>
      </c>
      <c r="H71" s="14">
        <v>4</v>
      </c>
      <c r="I71" s="14">
        <v>0</v>
      </c>
      <c r="J71" s="14">
        <v>4</v>
      </c>
      <c r="K71" s="14">
        <v>0</v>
      </c>
      <c r="L71" s="14">
        <v>0</v>
      </c>
      <c r="M71" s="13">
        <v>0</v>
      </c>
      <c r="N71" s="15">
        <f t="shared" si="7"/>
        <v>0</v>
      </c>
      <c r="O71" s="16">
        <v>1</v>
      </c>
      <c r="P71" s="16">
        <v>1287.21</v>
      </c>
      <c r="Q71" s="15">
        <f t="shared" si="12"/>
        <v>1287.21</v>
      </c>
      <c r="R71" s="16">
        <v>0</v>
      </c>
      <c r="S71" s="15">
        <f t="shared" si="13"/>
        <v>0</v>
      </c>
      <c r="T71" s="16">
        <f t="shared" si="10"/>
        <v>1287.21</v>
      </c>
      <c r="U71" s="15">
        <f t="shared" si="14"/>
        <v>1</v>
      </c>
    </row>
    <row r="72" spans="1:21" ht="30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603.91</v>
      </c>
      <c r="H72" s="14">
        <v>12</v>
      </c>
      <c r="I72" s="14">
        <v>1</v>
      </c>
      <c r="J72" s="14">
        <v>11</v>
      </c>
      <c r="K72" s="14">
        <v>0</v>
      </c>
      <c r="L72" s="14">
        <v>2</v>
      </c>
      <c r="M72" s="13">
        <v>0</v>
      </c>
      <c r="N72" s="15">
        <f t="shared" si="7"/>
        <v>0</v>
      </c>
      <c r="O72" s="16">
        <v>603.91</v>
      </c>
      <c r="P72" s="16">
        <v>603.91</v>
      </c>
      <c r="Q72" s="15">
        <f t="shared" si="12"/>
        <v>1</v>
      </c>
      <c r="R72" s="16">
        <v>0</v>
      </c>
      <c r="S72" s="15">
        <f t="shared" si="13"/>
        <v>0</v>
      </c>
      <c r="T72" s="16">
        <f t="shared" si="10"/>
        <v>603.91</v>
      </c>
      <c r="U72" s="15">
        <f t="shared" si="14"/>
        <v>1</v>
      </c>
    </row>
    <row r="73" spans="1:21">
      <c r="A73" s="23">
        <v>68</v>
      </c>
      <c r="B73" s="11" t="s">
        <v>22</v>
      </c>
      <c r="C73" s="31"/>
      <c r="D73" s="24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3</v>
      </c>
      <c r="I73" s="14">
        <v>1</v>
      </c>
      <c r="J73" s="14">
        <v>2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16">
        <v>0</v>
      </c>
      <c r="S73" s="15">
        <f t="shared" si="13"/>
        <v>0</v>
      </c>
      <c r="T73" s="16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41690.68</v>
      </c>
      <c r="H74" s="19">
        <f t="shared" si="15"/>
        <v>336</v>
      </c>
      <c r="I74" s="19">
        <f t="shared" si="15"/>
        <v>51</v>
      </c>
      <c r="J74" s="19">
        <f t="shared" si="15"/>
        <v>268</v>
      </c>
      <c r="K74" s="19">
        <f t="shared" si="15"/>
        <v>15</v>
      </c>
      <c r="L74" s="19">
        <f t="shared" si="15"/>
        <v>40</v>
      </c>
      <c r="M74" s="19">
        <f t="shared" si="15"/>
        <v>15</v>
      </c>
      <c r="N74" s="15">
        <f t="shared" si="7"/>
        <v>4.4642857142857144E-2</v>
      </c>
      <c r="O74" s="20">
        <f>SUM(O6:O73)</f>
        <v>23271.220000000005</v>
      </c>
      <c r="P74" s="20">
        <f>SUM(P6:P73)</f>
        <v>41690.68</v>
      </c>
      <c r="Q74" s="15">
        <f t="shared" si="12"/>
        <v>1.7915124346725264</v>
      </c>
      <c r="R74" s="20">
        <f>SUM(R6:R73)</f>
        <v>16428.47</v>
      </c>
      <c r="S74" s="15">
        <f t="shared" si="13"/>
        <v>0.39405617754375799</v>
      </c>
      <c r="T74" s="20">
        <f>SUM(T6:T73)</f>
        <v>25262.21</v>
      </c>
      <c r="U74" s="15">
        <f t="shared" si="14"/>
        <v>0.60594382245624201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74"/>
  <sheetViews>
    <sheetView topLeftCell="A49" workbookViewId="0">
      <selection activeCell="A22" sqref="A22"/>
    </sheetView>
  </sheetViews>
  <sheetFormatPr defaultRowHeight="15"/>
  <cols>
    <col min="1" max="1" width="8.7109375"/>
    <col min="2" max="2" width="13"/>
    <col min="3" max="3" width="8.7109375"/>
    <col min="4" max="4" width="36.42578125"/>
    <col min="5" max="5" width="25.28515625"/>
    <col min="6" max="6" width="21"/>
    <col min="7" max="7" width="16.5703125"/>
    <col min="8" max="8" width="16.7109375"/>
    <col min="9" max="9" width="19.7109375"/>
    <col min="10" max="10" width="22"/>
    <col min="11" max="11" width="18.85546875"/>
    <col min="12" max="12" width="15.28515625"/>
    <col min="13" max="13" width="16.5703125"/>
    <col min="14" max="14" width="17.5703125"/>
    <col min="15" max="16" width="8.7109375"/>
    <col min="17" max="17" width="12.7109375"/>
    <col min="18" max="20" width="9.140625" style="43"/>
    <col min="21" max="1025" width="8.7109375"/>
  </cols>
  <sheetData>
    <row r="1" spans="1:21" ht="58.15" customHeight="1">
      <c r="A1" s="116" t="s">
        <v>192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4</v>
      </c>
      <c r="I6" s="14">
        <v>1</v>
      </c>
      <c r="J6" s="14">
        <v>3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44">
        <v>0</v>
      </c>
      <c r="S6" s="45">
        <f t="shared" ref="S6:S37" si="3">IF(P6=0,0,R6/P6)</f>
        <v>0</v>
      </c>
      <c r="T6" s="44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44">
        <v>0</v>
      </c>
      <c r="S7" s="45">
        <f t="shared" si="3"/>
        <v>0</v>
      </c>
      <c r="T7" s="44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5</v>
      </c>
      <c r="I8" s="14">
        <v>1</v>
      </c>
      <c r="J8" s="14">
        <v>4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44">
        <v>0</v>
      </c>
      <c r="S8" s="45">
        <f t="shared" si="3"/>
        <v>0</v>
      </c>
      <c r="T8" s="44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12</v>
      </c>
      <c r="I9" s="14">
        <v>0</v>
      </c>
      <c r="J9" s="14">
        <v>12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44">
        <v>905.37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2</v>
      </c>
      <c r="I10" s="14">
        <v>0</v>
      </c>
      <c r="J10" s="14">
        <v>2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44">
        <v>0</v>
      </c>
      <c r="S10" s="45">
        <f t="shared" si="3"/>
        <v>0</v>
      </c>
      <c r="T10" s="44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6</v>
      </c>
      <c r="I11" s="14">
        <v>2</v>
      </c>
      <c r="J11" s="14">
        <v>4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44">
        <v>543.62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4</v>
      </c>
      <c r="I12" s="14">
        <v>0</v>
      </c>
      <c r="J12" s="14">
        <v>4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44">
        <v>0</v>
      </c>
      <c r="S12" s="45">
        <f t="shared" si="3"/>
        <v>0</v>
      </c>
      <c r="T12" s="44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5</v>
      </c>
      <c r="I13" s="14">
        <v>0</v>
      </c>
      <c r="J13" s="14">
        <v>5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44">
        <v>0</v>
      </c>
      <c r="S13" s="45">
        <f t="shared" si="3"/>
        <v>0</v>
      </c>
      <c r="T13" s="44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6</v>
      </c>
      <c r="I14" s="14">
        <v>1</v>
      </c>
      <c r="J14" s="14">
        <v>5</v>
      </c>
      <c r="K14" s="14">
        <v>0</v>
      </c>
      <c r="L14" s="14">
        <v>2</v>
      </c>
      <c r="M14" s="13">
        <v>0</v>
      </c>
      <c r="N14" s="15">
        <f t="shared" si="1"/>
        <v>0</v>
      </c>
      <c r="O14" s="16">
        <v>4643.1000000000004</v>
      </c>
      <c r="P14" s="16">
        <v>4643.1000000000004</v>
      </c>
      <c r="Q14" s="15">
        <f t="shared" si="2"/>
        <v>1</v>
      </c>
      <c r="R14" s="44">
        <v>4643.1000000000004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</v>
      </c>
      <c r="H15" s="14">
        <v>3</v>
      </c>
      <c r="I15" s="14">
        <v>0</v>
      </c>
      <c r="J15" s="14">
        <v>3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44">
        <v>0</v>
      </c>
      <c r="S15" s="45">
        <f t="shared" si="3"/>
        <v>0</v>
      </c>
      <c r="T15" s="44">
        <f t="shared" si="4"/>
        <v>1</v>
      </c>
      <c r="U15" s="15">
        <f t="shared" si="5"/>
        <v>1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3855.56</v>
      </c>
      <c r="H16" s="14">
        <v>15</v>
      </c>
      <c r="I16" s="14">
        <v>1</v>
      </c>
      <c r="J16" s="14">
        <v>14</v>
      </c>
      <c r="K16" s="14">
        <v>3</v>
      </c>
      <c r="L16" s="14">
        <v>7</v>
      </c>
      <c r="M16" s="13">
        <v>3</v>
      </c>
      <c r="N16" s="15">
        <f t="shared" si="1"/>
        <v>0.2</v>
      </c>
      <c r="O16" s="16">
        <v>3855.56</v>
      </c>
      <c r="P16" s="16">
        <v>3855.56</v>
      </c>
      <c r="Q16" s="15">
        <f t="shared" si="2"/>
        <v>1</v>
      </c>
      <c r="R16" s="44">
        <v>3855.56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3</v>
      </c>
      <c r="I17" s="14">
        <v>1</v>
      </c>
      <c r="J17" s="14">
        <v>2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44">
        <v>0</v>
      </c>
      <c r="S17" s="45">
        <f t="shared" si="3"/>
        <v>0</v>
      </c>
      <c r="T17" s="44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6</v>
      </c>
      <c r="I18" s="14">
        <v>2</v>
      </c>
      <c r="J18" s="14">
        <v>4</v>
      </c>
      <c r="K18" s="14">
        <v>0</v>
      </c>
      <c r="L18" s="14">
        <v>3</v>
      </c>
      <c r="M18" s="13">
        <v>0</v>
      </c>
      <c r="N18" s="15">
        <f t="shared" si="1"/>
        <v>0</v>
      </c>
      <c r="O18" s="16">
        <v>1979.86</v>
      </c>
      <c r="P18" s="16">
        <v>1979.86</v>
      </c>
      <c r="Q18" s="15">
        <f t="shared" si="2"/>
        <v>1</v>
      </c>
      <c r="R18" s="44"/>
      <c r="S18" s="45">
        <f t="shared" si="3"/>
        <v>0</v>
      </c>
      <c r="T18" s="44">
        <f t="shared" si="4"/>
        <v>1979.86</v>
      </c>
      <c r="U18" s="15">
        <f t="shared" si="5"/>
        <v>1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5</v>
      </c>
      <c r="I19" s="14">
        <v>3</v>
      </c>
      <c r="J19" s="14">
        <v>2</v>
      </c>
      <c r="K19" s="14">
        <v>1</v>
      </c>
      <c r="L19" s="14">
        <v>1</v>
      </c>
      <c r="M19" s="13">
        <v>1</v>
      </c>
      <c r="N19" s="15">
        <f t="shared" si="1"/>
        <v>0.2</v>
      </c>
      <c r="O19" s="16">
        <v>893.99</v>
      </c>
      <c r="P19" s="16">
        <v>893.99</v>
      </c>
      <c r="Q19" s="15">
        <f t="shared" si="2"/>
        <v>1</v>
      </c>
      <c r="R19" s="44">
        <v>893.99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6</v>
      </c>
      <c r="I20" s="14">
        <v>0</v>
      </c>
      <c r="J20" s="14">
        <v>6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44">
        <v>0</v>
      </c>
      <c r="S20" s="45">
        <f t="shared" si="3"/>
        <v>0</v>
      </c>
      <c r="T20" s="44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8</v>
      </c>
      <c r="I21" s="14">
        <v>1</v>
      </c>
      <c r="J21" s="14">
        <v>7</v>
      </c>
      <c r="K21" s="14">
        <v>0</v>
      </c>
      <c r="L21" s="14">
        <v>3</v>
      </c>
      <c r="M21" s="13">
        <v>0</v>
      </c>
      <c r="N21" s="15">
        <f t="shared" si="1"/>
        <v>0</v>
      </c>
      <c r="O21" s="16">
        <v>2809.76</v>
      </c>
      <c r="P21" s="16">
        <v>2809.76</v>
      </c>
      <c r="Q21" s="15">
        <f t="shared" si="2"/>
        <v>1</v>
      </c>
      <c r="R21" s="44"/>
      <c r="S21" s="45">
        <f t="shared" si="3"/>
        <v>0</v>
      </c>
      <c r="T21" s="44">
        <f t="shared" si="4"/>
        <v>2809.76</v>
      </c>
      <c r="U21" s="15">
        <f t="shared" si="5"/>
        <v>1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9</v>
      </c>
      <c r="I22" s="14">
        <v>3</v>
      </c>
      <c r="J22" s="14">
        <v>6</v>
      </c>
      <c r="K22" s="14">
        <v>2</v>
      </c>
      <c r="L22" s="14">
        <v>2</v>
      </c>
      <c r="M22" s="13">
        <v>2</v>
      </c>
      <c r="N22" s="15">
        <f t="shared" si="1"/>
        <v>0.22222222222222221</v>
      </c>
      <c r="O22" s="16">
        <v>1777.46</v>
      </c>
      <c r="P22" s="16">
        <v>1777.46</v>
      </c>
      <c r="Q22" s="15">
        <f t="shared" si="2"/>
        <v>1</v>
      </c>
      <c r="R22" s="44">
        <v>1777.46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10</v>
      </c>
      <c r="I23" s="14">
        <v>0</v>
      </c>
      <c r="J23" s="14">
        <v>10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44">
        <v>0</v>
      </c>
      <c r="S23" s="45">
        <f t="shared" si="3"/>
        <v>0</v>
      </c>
      <c r="T23" s="44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5</v>
      </c>
      <c r="I24" s="14">
        <v>0</v>
      </c>
      <c r="J24" s="14">
        <v>5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44">
        <v>0</v>
      </c>
      <c r="S24" s="45">
        <f t="shared" si="3"/>
        <v>0</v>
      </c>
      <c r="T24" s="44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4742.99</v>
      </c>
      <c r="H25" s="14">
        <v>14</v>
      </c>
      <c r="I25" s="14">
        <v>1</v>
      </c>
      <c r="J25" s="14">
        <v>13</v>
      </c>
      <c r="K25" s="14">
        <v>1</v>
      </c>
      <c r="L25" s="14">
        <v>8</v>
      </c>
      <c r="M25" s="13">
        <v>1</v>
      </c>
      <c r="N25" s="15">
        <f t="shared" si="1"/>
        <v>7.1428571428571425E-2</v>
      </c>
      <c r="O25" s="16">
        <v>4742.99</v>
      </c>
      <c r="P25" s="16">
        <v>4742.99</v>
      </c>
      <c r="Q25" s="15">
        <f t="shared" si="2"/>
        <v>1</v>
      </c>
      <c r="R25" s="44">
        <v>4742.99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1</v>
      </c>
      <c r="Q26" s="15">
        <f t="shared" si="2"/>
        <v>0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5</v>
      </c>
      <c r="I27" s="14">
        <v>2</v>
      </c>
      <c r="J27" s="14">
        <v>3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14</v>
      </c>
      <c r="I28" s="14">
        <v>4</v>
      </c>
      <c r="J28" s="14">
        <v>10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4</v>
      </c>
      <c r="I29" s="14">
        <v>2</v>
      </c>
      <c r="J29" s="14">
        <v>2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44">
        <v>0</v>
      </c>
      <c r="S29" s="45">
        <f t="shared" si="3"/>
        <v>0</v>
      </c>
      <c r="T29" s="44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3</v>
      </c>
      <c r="I30" s="14">
        <v>0</v>
      </c>
      <c r="J30" s="14">
        <v>3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6</v>
      </c>
      <c r="I31" s="14">
        <v>2</v>
      </c>
      <c r="J31" s="14">
        <v>4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44">
        <v>0</v>
      </c>
      <c r="S31" s="45">
        <f t="shared" si="3"/>
        <v>0</v>
      </c>
      <c r="T31" s="44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2</v>
      </c>
      <c r="I32" s="14">
        <v>0</v>
      </c>
      <c r="J32" s="14">
        <v>2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44">
        <v>0</v>
      </c>
      <c r="S32" s="45">
        <f t="shared" si="3"/>
        <v>0</v>
      </c>
      <c r="T32" s="44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4</v>
      </c>
      <c r="I33" s="14">
        <v>0</v>
      </c>
      <c r="J33" s="14">
        <v>4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44">
        <v>0</v>
      </c>
      <c r="S33" s="45">
        <f t="shared" si="3"/>
        <v>0</v>
      </c>
      <c r="T33" s="44">
        <f t="shared" si="4"/>
        <v>1</v>
      </c>
      <c r="U33" s="15">
        <f t="shared" si="5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1"/>
        <v>0.25</v>
      </c>
      <c r="O34" s="16">
        <v>208.06</v>
      </c>
      <c r="P34" s="16">
        <v>208.06</v>
      </c>
      <c r="Q34" s="15">
        <f t="shared" si="2"/>
        <v>1</v>
      </c>
      <c r="R34" s="44">
        <v>208.06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4</v>
      </c>
      <c r="I35" s="14">
        <v>0</v>
      </c>
      <c r="J35" s="14">
        <v>4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44">
        <v>0</v>
      </c>
      <c r="S35" s="45">
        <f t="shared" si="3"/>
        <v>0</v>
      </c>
      <c r="T35" s="44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44">
        <v>0</v>
      </c>
      <c r="S36" s="45">
        <f t="shared" si="3"/>
        <v>0</v>
      </c>
      <c r="T36" s="44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1"/>
        <v>0.5</v>
      </c>
      <c r="O37" s="16">
        <v>317.68</v>
      </c>
      <c r="P37" s="16">
        <v>317.68</v>
      </c>
      <c r="Q37" s="15">
        <f t="shared" si="2"/>
        <v>1</v>
      </c>
      <c r="R37" s="44">
        <v>317.68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122.8</v>
      </c>
      <c r="H38" s="14">
        <v>3</v>
      </c>
      <c r="I38" s="14">
        <v>0</v>
      </c>
      <c r="J38" s="14">
        <v>3</v>
      </c>
      <c r="K38" s="14">
        <v>1</v>
      </c>
      <c r="L38" s="14">
        <v>1</v>
      </c>
      <c r="M38" s="13">
        <v>1</v>
      </c>
      <c r="N38" s="15">
        <f t="shared" ref="N38:N74" si="7">IF(H38=0,0,K38/H38)</f>
        <v>0.33333333333333331</v>
      </c>
      <c r="O38" s="16">
        <v>122.8</v>
      </c>
      <c r="P38" s="16">
        <v>122.8</v>
      </c>
      <c r="Q38" s="15">
        <f t="shared" ref="Q38:Q69" si="8">IF(O38=0,0,P38/O38)</f>
        <v>1</v>
      </c>
      <c r="R38" s="44">
        <v>122.8</v>
      </c>
      <c r="S38" s="45">
        <f t="shared" ref="S38:S69" si="9">IF(P38=0,0,R38/P38)</f>
        <v>1</v>
      </c>
      <c r="T38" s="44">
        <f t="shared" ref="T38:T73" si="10">(P38-R38)</f>
        <v>0</v>
      </c>
      <c r="U38" s="15">
        <f t="shared" ref="U38:U69" si="11">IF(P38=0,0,T38/P38)</f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520.16999999999996</v>
      </c>
      <c r="H39" s="14">
        <v>8</v>
      </c>
      <c r="I39" s="14">
        <v>2</v>
      </c>
      <c r="J39" s="14">
        <v>6</v>
      </c>
      <c r="K39" s="14">
        <v>0</v>
      </c>
      <c r="L39" s="14">
        <v>1</v>
      </c>
      <c r="M39" s="13">
        <v>0</v>
      </c>
      <c r="N39" s="15">
        <f t="shared" si="7"/>
        <v>0</v>
      </c>
      <c r="O39" s="16">
        <v>520.16999999999996</v>
      </c>
      <c r="P39" s="16">
        <v>520.16999999999996</v>
      </c>
      <c r="Q39" s="15">
        <f t="shared" si="8"/>
        <v>1</v>
      </c>
      <c r="R39" s="44">
        <v>520.16999999999996</v>
      </c>
      <c r="S39" s="45">
        <f t="shared" si="9"/>
        <v>1</v>
      </c>
      <c r="T39" s="44">
        <f t="shared" si="10"/>
        <v>0</v>
      </c>
      <c r="U39" s="15">
        <f t="shared" si="11"/>
        <v>0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1490.61</v>
      </c>
      <c r="H40" s="14">
        <v>7</v>
      </c>
      <c r="I40" s="14">
        <v>0</v>
      </c>
      <c r="J40" s="14">
        <v>7</v>
      </c>
      <c r="K40" s="14">
        <v>2</v>
      </c>
      <c r="L40" s="14">
        <v>5</v>
      </c>
      <c r="M40" s="13">
        <v>2</v>
      </c>
      <c r="N40" s="15">
        <f t="shared" si="7"/>
        <v>0.2857142857142857</v>
      </c>
      <c r="O40" s="16">
        <v>1490.61</v>
      </c>
      <c r="P40" s="16">
        <v>1490.61</v>
      </c>
      <c r="Q40" s="15">
        <f t="shared" si="8"/>
        <v>1</v>
      </c>
      <c r="R40" s="44">
        <v>1490.61</v>
      </c>
      <c r="S40" s="45">
        <f t="shared" si="9"/>
        <v>1</v>
      </c>
      <c r="T40" s="44">
        <f t="shared" si="10"/>
        <v>0</v>
      </c>
      <c r="U40" s="15">
        <f t="shared" si="11"/>
        <v>0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362.75</v>
      </c>
      <c r="H41" s="14">
        <v>8</v>
      </c>
      <c r="I41" s="14">
        <v>1</v>
      </c>
      <c r="J41" s="14">
        <v>7</v>
      </c>
      <c r="K41" s="14">
        <v>0</v>
      </c>
      <c r="L41" s="14">
        <v>1</v>
      </c>
      <c r="M41" s="13">
        <v>0</v>
      </c>
      <c r="N41" s="15">
        <f t="shared" si="7"/>
        <v>0</v>
      </c>
      <c r="O41" s="16">
        <v>362.75</v>
      </c>
      <c r="P41" s="16">
        <v>362.75</v>
      </c>
      <c r="Q41" s="15">
        <f t="shared" si="8"/>
        <v>1</v>
      </c>
      <c r="R41" s="44"/>
      <c r="S41" s="45">
        <f t="shared" si="9"/>
        <v>0</v>
      </c>
      <c r="T41" s="44">
        <f t="shared" si="10"/>
        <v>362.75</v>
      </c>
      <c r="U41" s="15">
        <f t="shared" si="11"/>
        <v>1</v>
      </c>
    </row>
    <row r="42" spans="1:21">
      <c r="A42" s="23">
        <v>37</v>
      </c>
      <c r="B42" s="11" t="s">
        <v>22</v>
      </c>
      <c r="C42" s="31"/>
      <c r="D42" s="24" t="s">
        <v>128</v>
      </c>
      <c r="E42" s="30" t="s">
        <v>34</v>
      </c>
      <c r="F42" s="11" t="s">
        <v>129</v>
      </c>
      <c r="G42" s="20">
        <f t="shared" si="6"/>
        <v>2966.14</v>
      </c>
      <c r="H42" s="14">
        <v>2</v>
      </c>
      <c r="I42" s="14">
        <v>0</v>
      </c>
      <c r="J42" s="14">
        <v>2</v>
      </c>
      <c r="K42" s="14">
        <v>0</v>
      </c>
      <c r="L42" s="14">
        <v>1</v>
      </c>
      <c r="M42" s="13">
        <v>0</v>
      </c>
      <c r="N42" s="15">
        <f t="shared" si="7"/>
        <v>0</v>
      </c>
      <c r="O42" s="16">
        <v>2966.14</v>
      </c>
      <c r="P42" s="16">
        <v>2966.14</v>
      </c>
      <c r="Q42" s="15">
        <f t="shared" si="8"/>
        <v>1</v>
      </c>
      <c r="R42" s="44"/>
      <c r="S42" s="45">
        <f t="shared" si="9"/>
        <v>0</v>
      </c>
      <c r="T42" s="44">
        <f t="shared" si="10"/>
        <v>2966.14</v>
      </c>
      <c r="U42" s="15">
        <f t="shared" si="11"/>
        <v>1</v>
      </c>
    </row>
    <row r="43" spans="1:21">
      <c r="A43" s="23">
        <v>38</v>
      </c>
      <c r="B43" s="11" t="s">
        <v>22</v>
      </c>
      <c r="C43" s="31"/>
      <c r="D43" s="24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3</v>
      </c>
      <c r="I43" s="14">
        <v>0</v>
      </c>
      <c r="J43" s="14">
        <v>3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44">
        <v>0</v>
      </c>
      <c r="S43" s="45">
        <f t="shared" si="9"/>
        <v>0</v>
      </c>
      <c r="T43" s="44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1097.2</v>
      </c>
      <c r="H44" s="14">
        <v>3</v>
      </c>
      <c r="I44" s="14">
        <v>0</v>
      </c>
      <c r="J44" s="14">
        <v>3</v>
      </c>
      <c r="K44" s="14">
        <v>0</v>
      </c>
      <c r="L44" s="14">
        <v>2</v>
      </c>
      <c r="M44" s="13">
        <v>0</v>
      </c>
      <c r="N44" s="15">
        <f t="shared" si="7"/>
        <v>0</v>
      </c>
      <c r="O44" s="16">
        <v>1097.2</v>
      </c>
      <c r="P44" s="16">
        <v>1097.2</v>
      </c>
      <c r="Q44" s="15">
        <f t="shared" si="8"/>
        <v>1</v>
      </c>
      <c r="R44" s="44">
        <v>1097.2</v>
      </c>
      <c r="S44" s="45">
        <f t="shared" si="9"/>
        <v>1</v>
      </c>
      <c r="T44" s="44">
        <f t="shared" si="10"/>
        <v>0</v>
      </c>
      <c r="U44" s="15">
        <f t="shared" si="11"/>
        <v>0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5607.21</v>
      </c>
      <c r="H45" s="14">
        <v>6</v>
      </c>
      <c r="I45" s="14">
        <v>2</v>
      </c>
      <c r="J45" s="14">
        <v>4</v>
      </c>
      <c r="K45" s="14">
        <v>4</v>
      </c>
      <c r="L45" s="14">
        <v>4</v>
      </c>
      <c r="M45" s="13">
        <v>4</v>
      </c>
      <c r="N45" s="15">
        <f t="shared" si="7"/>
        <v>0.66666666666666663</v>
      </c>
      <c r="O45" s="16">
        <v>5607.21</v>
      </c>
      <c r="P45" s="16">
        <v>5607.21</v>
      </c>
      <c r="Q45" s="15">
        <f t="shared" si="8"/>
        <v>1</v>
      </c>
      <c r="R45" s="44">
        <v>5607.21</v>
      </c>
      <c r="S45" s="45">
        <f t="shared" si="9"/>
        <v>1</v>
      </c>
      <c r="T45" s="44">
        <f t="shared" si="10"/>
        <v>0</v>
      </c>
      <c r="U45" s="15">
        <f t="shared" si="11"/>
        <v>0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15</v>
      </c>
      <c r="I46" s="14">
        <v>2</v>
      </c>
      <c r="J46" s="14">
        <v>13</v>
      </c>
      <c r="K46" s="14">
        <v>4</v>
      </c>
      <c r="L46" s="14">
        <v>4</v>
      </c>
      <c r="M46" s="13">
        <v>4</v>
      </c>
      <c r="N46" s="15">
        <f t="shared" si="7"/>
        <v>0.26666666666666666</v>
      </c>
      <c r="O46" s="16">
        <v>2012.14</v>
      </c>
      <c r="P46" s="16">
        <v>2012.14</v>
      </c>
      <c r="Q46" s="15">
        <f t="shared" si="8"/>
        <v>1</v>
      </c>
      <c r="R46" s="44">
        <v>2012.14</v>
      </c>
      <c r="S46" s="45">
        <f t="shared" si="9"/>
        <v>1</v>
      </c>
      <c r="T46" s="44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4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5</v>
      </c>
      <c r="I47" s="14">
        <v>0</v>
      </c>
      <c r="J47" s="14">
        <v>5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44">
        <v>0</v>
      </c>
      <c r="S47" s="45">
        <f t="shared" si="9"/>
        <v>0</v>
      </c>
      <c r="T47" s="44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6524.92</v>
      </c>
      <c r="H48" s="14">
        <v>7</v>
      </c>
      <c r="I48" s="14">
        <v>0</v>
      </c>
      <c r="J48" s="14">
        <v>7</v>
      </c>
      <c r="K48" s="14">
        <v>1</v>
      </c>
      <c r="L48" s="14">
        <v>7</v>
      </c>
      <c r="M48" s="13">
        <v>1</v>
      </c>
      <c r="N48" s="15">
        <f t="shared" si="7"/>
        <v>0.14285714285714285</v>
      </c>
      <c r="O48" s="16">
        <v>1905.08</v>
      </c>
      <c r="P48" s="16">
        <v>6524.92</v>
      </c>
      <c r="Q48" s="15">
        <f t="shared" si="8"/>
        <v>3.4250110231591324</v>
      </c>
      <c r="R48" s="44">
        <v>6524.92</v>
      </c>
      <c r="S48" s="45">
        <f t="shared" si="9"/>
        <v>1</v>
      </c>
      <c r="T48" s="44">
        <f t="shared" si="10"/>
        <v>0</v>
      </c>
      <c r="U48" s="15">
        <f t="shared" si="11"/>
        <v>0</v>
      </c>
    </row>
    <row r="49" spans="1:21">
      <c r="A49" s="23">
        <v>44</v>
      </c>
      <c r="B49" s="11" t="s">
        <v>22</v>
      </c>
      <c r="C49" s="31"/>
      <c r="D49" s="24" t="s">
        <v>138</v>
      </c>
      <c r="E49" s="24" t="s">
        <v>47</v>
      </c>
      <c r="F49" s="11" t="s">
        <v>139</v>
      </c>
      <c r="G49" s="20">
        <f t="shared" si="6"/>
        <v>802.88</v>
      </c>
      <c r="H49" s="14">
        <v>4</v>
      </c>
      <c r="I49" s="14">
        <v>0</v>
      </c>
      <c r="J49" s="14">
        <v>4</v>
      </c>
      <c r="K49" s="14">
        <v>3</v>
      </c>
      <c r="L49" s="14">
        <v>3</v>
      </c>
      <c r="M49" s="13">
        <v>3</v>
      </c>
      <c r="N49" s="15">
        <f t="shared" si="7"/>
        <v>0.75</v>
      </c>
      <c r="O49" s="16">
        <v>802.88</v>
      </c>
      <c r="P49" s="16">
        <v>802.88</v>
      </c>
      <c r="Q49" s="15">
        <f t="shared" si="8"/>
        <v>1</v>
      </c>
      <c r="R49" s="44">
        <v>802.88</v>
      </c>
      <c r="S49" s="45">
        <f t="shared" si="9"/>
        <v>1</v>
      </c>
      <c r="T49" s="44">
        <f t="shared" si="10"/>
        <v>0</v>
      </c>
      <c r="U49" s="15">
        <f t="shared" si="11"/>
        <v>0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3</v>
      </c>
      <c r="I50" s="14">
        <v>2</v>
      </c>
      <c r="J50" s="14">
        <v>1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44">
        <v>0</v>
      </c>
      <c r="S50" s="45">
        <f t="shared" si="9"/>
        <v>0</v>
      </c>
      <c r="T50" s="44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4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1</v>
      </c>
      <c r="I51" s="14">
        <v>0</v>
      </c>
      <c r="J51" s="14">
        <v>1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44">
        <v>0</v>
      </c>
      <c r="S51" s="45">
        <f t="shared" si="9"/>
        <v>0</v>
      </c>
      <c r="T51" s="44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5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3</v>
      </c>
      <c r="I52" s="14">
        <v>1</v>
      </c>
      <c r="J52" s="14">
        <v>2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44">
        <v>0</v>
      </c>
      <c r="S52" s="45">
        <f t="shared" si="9"/>
        <v>0</v>
      </c>
      <c r="T52" s="44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5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44">
        <v>0</v>
      </c>
      <c r="S53" s="45">
        <f t="shared" si="9"/>
        <v>0</v>
      </c>
      <c r="T53" s="44">
        <f t="shared" si="10"/>
        <v>1</v>
      </c>
      <c r="U53" s="15">
        <f t="shared" si="11"/>
        <v>1</v>
      </c>
    </row>
    <row r="54" spans="1:21" ht="30">
      <c r="A54" s="23">
        <v>49</v>
      </c>
      <c r="B54" s="11" t="s">
        <v>22</v>
      </c>
      <c r="C54" s="31"/>
      <c r="D54" s="42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5</v>
      </c>
      <c r="I54" s="14">
        <v>2</v>
      </c>
      <c r="J54" s="14">
        <v>3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44">
        <v>0</v>
      </c>
      <c r="S54" s="45">
        <f t="shared" si="9"/>
        <v>0</v>
      </c>
      <c r="T54" s="44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42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2</v>
      </c>
      <c r="I55" s="14">
        <v>0</v>
      </c>
      <c r="J55" s="14">
        <v>2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44">
        <v>0</v>
      </c>
      <c r="S55" s="45">
        <f t="shared" si="9"/>
        <v>0</v>
      </c>
      <c r="T55" s="44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42" t="s">
        <v>152</v>
      </c>
      <c r="E56" s="24" t="s">
        <v>34</v>
      </c>
      <c r="F56" s="11" t="s">
        <v>153</v>
      </c>
      <c r="G56" s="20">
        <f t="shared" si="6"/>
        <v>4938.28</v>
      </c>
      <c r="H56" s="14">
        <v>4</v>
      </c>
      <c r="I56" s="14">
        <v>0</v>
      </c>
      <c r="J56" s="14">
        <v>4</v>
      </c>
      <c r="K56" s="14">
        <v>0</v>
      </c>
      <c r="L56" s="14">
        <v>3</v>
      </c>
      <c r="M56" s="13">
        <v>0</v>
      </c>
      <c r="N56" s="15">
        <f t="shared" si="7"/>
        <v>0</v>
      </c>
      <c r="O56" s="16">
        <v>4938.28</v>
      </c>
      <c r="P56" s="16">
        <v>4938.28</v>
      </c>
      <c r="Q56" s="15">
        <f t="shared" si="8"/>
        <v>1</v>
      </c>
      <c r="R56" s="44">
        <v>905.37</v>
      </c>
      <c r="S56" s="45">
        <f t="shared" si="9"/>
        <v>0.18333711332690736</v>
      </c>
      <c r="T56" s="44">
        <f t="shared" si="10"/>
        <v>4032.91</v>
      </c>
      <c r="U56" s="15">
        <f t="shared" si="11"/>
        <v>0.81666288667309261</v>
      </c>
    </row>
    <row r="57" spans="1:21">
      <c r="A57" s="23">
        <v>52</v>
      </c>
      <c r="B57" s="11" t="s">
        <v>22</v>
      </c>
      <c r="C57" s="31"/>
      <c r="D57" s="25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44">
        <v>0</v>
      </c>
      <c r="S57" s="45">
        <f t="shared" si="9"/>
        <v>0</v>
      </c>
      <c r="T57" s="44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2204.06</v>
      </c>
      <c r="H58" s="14">
        <v>7</v>
      </c>
      <c r="I58" s="14">
        <v>2</v>
      </c>
      <c r="J58" s="14">
        <v>5</v>
      </c>
      <c r="K58" s="14">
        <v>1</v>
      </c>
      <c r="L58" s="14">
        <v>2</v>
      </c>
      <c r="M58" s="13">
        <v>1</v>
      </c>
      <c r="N58" s="15">
        <f t="shared" si="7"/>
        <v>0.14285714285714285</v>
      </c>
      <c r="O58" s="16">
        <v>2204.06</v>
      </c>
      <c r="P58" s="16">
        <v>2204.06</v>
      </c>
      <c r="Q58" s="15">
        <f t="shared" si="8"/>
        <v>1</v>
      </c>
      <c r="R58" s="44"/>
      <c r="S58" s="45">
        <f t="shared" si="9"/>
        <v>0</v>
      </c>
      <c r="T58" s="44">
        <f t="shared" si="10"/>
        <v>2204.06</v>
      </c>
      <c r="U58" s="15">
        <f t="shared" si="11"/>
        <v>1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7</v>
      </c>
      <c r="I59" s="14">
        <v>1</v>
      </c>
      <c r="J59" s="14">
        <v>6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44">
        <v>317.68</v>
      </c>
      <c r="S59" s="45">
        <f t="shared" si="9"/>
        <v>1</v>
      </c>
      <c r="T59" s="44">
        <f t="shared" si="10"/>
        <v>0</v>
      </c>
      <c r="U59" s="15">
        <f t="shared" si="11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964.66</v>
      </c>
      <c r="H60" s="14"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7"/>
        <v>0.16666666666666666</v>
      </c>
      <c r="O60" s="16">
        <v>964.66</v>
      </c>
      <c r="P60" s="16">
        <v>964.66</v>
      </c>
      <c r="Q60" s="15">
        <f t="shared" si="8"/>
        <v>1</v>
      </c>
      <c r="R60" s="44">
        <v>964.66</v>
      </c>
      <c r="S60" s="45">
        <f t="shared" si="9"/>
        <v>1</v>
      </c>
      <c r="T60" s="44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42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44">
        <v>0</v>
      </c>
      <c r="S61" s="45">
        <f t="shared" si="9"/>
        <v>0</v>
      </c>
      <c r="T61" s="44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42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2</v>
      </c>
      <c r="I62" s="14">
        <v>0</v>
      </c>
      <c r="J62" s="14">
        <v>2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44">
        <v>1078.2</v>
      </c>
      <c r="S62" s="45">
        <f t="shared" si="9"/>
        <v>1</v>
      </c>
      <c r="T62" s="44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6</v>
      </c>
      <c r="I63" s="14">
        <v>2</v>
      </c>
      <c r="J63" s="14">
        <v>4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44">
        <v>0</v>
      </c>
      <c r="S63" s="45">
        <f t="shared" si="9"/>
        <v>0</v>
      </c>
      <c r="T63" s="44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4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3</v>
      </c>
      <c r="I64" s="14">
        <v>1</v>
      </c>
      <c r="J64" s="14">
        <v>2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44">
        <v>0</v>
      </c>
      <c r="S64" s="45">
        <f t="shared" si="9"/>
        <v>0</v>
      </c>
      <c r="T64" s="44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5" t="s">
        <v>77</v>
      </c>
      <c r="E65" s="30" t="s">
        <v>78</v>
      </c>
      <c r="F65" s="11" t="s">
        <v>167</v>
      </c>
      <c r="G65" s="20">
        <f t="shared" si="6"/>
        <v>1</v>
      </c>
      <c r="H65" s="14">
        <v>10</v>
      </c>
      <c r="I65" s="14">
        <v>2</v>
      </c>
      <c r="J65" s="14">
        <v>8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44">
        <v>0</v>
      </c>
      <c r="S65" s="45">
        <f t="shared" si="9"/>
        <v>0</v>
      </c>
      <c r="T65" s="44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5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4</v>
      </c>
      <c r="I66" s="14">
        <v>1</v>
      </c>
      <c r="J66" s="14">
        <v>3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44">
        <v>0</v>
      </c>
      <c r="S66" s="45">
        <f t="shared" si="9"/>
        <v>0</v>
      </c>
      <c r="T66" s="44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5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8</v>
      </c>
      <c r="I67" s="14">
        <v>0</v>
      </c>
      <c r="J67" s="14">
        <v>8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44">
        <v>0</v>
      </c>
      <c r="S67" s="45">
        <f t="shared" si="9"/>
        <v>0</v>
      </c>
      <c r="T67" s="44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5484.31</v>
      </c>
      <c r="H68" s="14">
        <v>6</v>
      </c>
      <c r="I68" s="14">
        <v>2</v>
      </c>
      <c r="J68" s="14">
        <v>4</v>
      </c>
      <c r="K68" s="14">
        <v>2</v>
      </c>
      <c r="L68" s="14">
        <v>3</v>
      </c>
      <c r="M68" s="13">
        <v>2</v>
      </c>
      <c r="N68" s="15">
        <f t="shared" si="7"/>
        <v>0.33333333333333331</v>
      </c>
      <c r="O68" s="16">
        <v>5484.31</v>
      </c>
      <c r="P68" s="16">
        <v>5484.31</v>
      </c>
      <c r="Q68" s="15">
        <f t="shared" si="8"/>
        <v>1</v>
      </c>
      <c r="R68" s="44">
        <v>5484.31</v>
      </c>
      <c r="S68" s="45">
        <f t="shared" si="9"/>
        <v>1</v>
      </c>
      <c r="T68" s="44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4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3</v>
      </c>
      <c r="I69" s="14">
        <v>1</v>
      </c>
      <c r="J69" s="14">
        <v>2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44">
        <v>0</v>
      </c>
      <c r="S69" s="45">
        <f t="shared" si="9"/>
        <v>0</v>
      </c>
      <c r="T69" s="44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122.8</v>
      </c>
      <c r="H70" s="14">
        <v>5</v>
      </c>
      <c r="I70" s="14">
        <v>0</v>
      </c>
      <c r="J70" s="14">
        <v>5</v>
      </c>
      <c r="K70" s="14">
        <v>1</v>
      </c>
      <c r="L70" s="14">
        <v>5</v>
      </c>
      <c r="M70" s="13">
        <v>1</v>
      </c>
      <c r="N70" s="15">
        <f t="shared" si="7"/>
        <v>0.2</v>
      </c>
      <c r="O70" s="16">
        <v>122.8</v>
      </c>
      <c r="P70" s="16">
        <v>122.8</v>
      </c>
      <c r="Q70" s="15">
        <f t="shared" ref="Q70:Q74" si="12">IF(O70=0,0,P70/O70)</f>
        <v>1</v>
      </c>
      <c r="R70" s="44">
        <v>122.8</v>
      </c>
      <c r="S70" s="45">
        <f t="shared" ref="S70:S74" si="13">IF(P70=0,0,R70/P70)</f>
        <v>1</v>
      </c>
      <c r="T70" s="44">
        <f t="shared" si="10"/>
        <v>0</v>
      </c>
      <c r="U70" s="15">
        <f t="shared" ref="U70:U74" si="14">IF(P70=0,0,T70/P70)</f>
        <v>0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1287.21</v>
      </c>
      <c r="H71" s="14">
        <v>4</v>
      </c>
      <c r="I71" s="14">
        <v>0</v>
      </c>
      <c r="J71" s="14">
        <v>4</v>
      </c>
      <c r="K71" s="14">
        <v>0</v>
      </c>
      <c r="L71" s="14">
        <v>1</v>
      </c>
      <c r="M71" s="13">
        <v>0</v>
      </c>
      <c r="N71" s="15">
        <f t="shared" si="7"/>
        <v>0</v>
      </c>
      <c r="O71" s="16">
        <v>1287.21</v>
      </c>
      <c r="P71" s="16">
        <v>1287.21</v>
      </c>
      <c r="Q71" s="15">
        <f t="shared" si="12"/>
        <v>1</v>
      </c>
      <c r="R71" s="44">
        <v>1287.21</v>
      </c>
      <c r="S71" s="45">
        <f t="shared" si="13"/>
        <v>1</v>
      </c>
      <c r="T71" s="44">
        <f t="shared" si="10"/>
        <v>0</v>
      </c>
      <c r="U71" s="15">
        <f t="shared" si="14"/>
        <v>0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603.91</v>
      </c>
      <c r="H72" s="14">
        <v>14</v>
      </c>
      <c r="I72" s="14">
        <v>1</v>
      </c>
      <c r="J72" s="14">
        <v>13</v>
      </c>
      <c r="K72" s="14">
        <v>0</v>
      </c>
      <c r="L72" s="14">
        <v>2</v>
      </c>
      <c r="M72" s="13">
        <v>0</v>
      </c>
      <c r="N72" s="15">
        <f t="shared" si="7"/>
        <v>0</v>
      </c>
      <c r="O72" s="16">
        <v>603.91</v>
      </c>
      <c r="P72" s="16">
        <v>603.91</v>
      </c>
      <c r="Q72" s="15">
        <f t="shared" si="12"/>
        <v>1</v>
      </c>
      <c r="R72" s="44">
        <v>603.91</v>
      </c>
      <c r="S72" s="45">
        <f t="shared" si="13"/>
        <v>1</v>
      </c>
      <c r="T72" s="44">
        <f t="shared" si="10"/>
        <v>0</v>
      </c>
      <c r="U72" s="15">
        <f t="shared" si="14"/>
        <v>0</v>
      </c>
    </row>
    <row r="73" spans="1:21">
      <c r="A73" s="23">
        <v>68</v>
      </c>
      <c r="B73" s="11" t="s">
        <v>22</v>
      </c>
      <c r="C73" s="31"/>
      <c r="D73" s="24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4</v>
      </c>
      <c r="I73" s="14">
        <v>1</v>
      </c>
      <c r="J73" s="14">
        <v>3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44">
        <v>0</v>
      </c>
      <c r="S73" s="45">
        <f t="shared" si="13"/>
        <v>0</v>
      </c>
      <c r="T73" s="44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61222.38</v>
      </c>
      <c r="H74" s="19">
        <f t="shared" si="15"/>
        <v>366</v>
      </c>
      <c r="I74" s="19">
        <f t="shared" si="15"/>
        <v>55</v>
      </c>
      <c r="J74" s="19">
        <f t="shared" si="15"/>
        <v>311</v>
      </c>
      <c r="K74" s="19">
        <f t="shared" si="15"/>
        <v>29</v>
      </c>
      <c r="L74" s="19">
        <f t="shared" si="15"/>
        <v>81</v>
      </c>
      <c r="M74" s="19">
        <f t="shared" si="15"/>
        <v>29</v>
      </c>
      <c r="N74" s="15">
        <f t="shared" si="7"/>
        <v>7.9234972677595633E-2</v>
      </c>
      <c r="O74" s="20">
        <f>SUM(O6:O73)</f>
        <v>56601.54</v>
      </c>
      <c r="P74" s="20">
        <f>SUM(P6:P73)</f>
        <v>61222.38</v>
      </c>
      <c r="Q74" s="15">
        <f t="shared" si="12"/>
        <v>1.0816380614379042</v>
      </c>
      <c r="R74" s="46">
        <f>SUM(R6:R73)</f>
        <v>46829.9</v>
      </c>
      <c r="S74" s="45">
        <f t="shared" si="13"/>
        <v>0.76491472562811191</v>
      </c>
      <c r="T74" s="46">
        <f>SUM(T6:T73)</f>
        <v>14392.48</v>
      </c>
      <c r="U74" s="15">
        <f t="shared" si="14"/>
        <v>0.2350852743718882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74"/>
  <sheetViews>
    <sheetView topLeftCell="D55" workbookViewId="0">
      <selection activeCell="J73" sqref="J73"/>
    </sheetView>
  </sheetViews>
  <sheetFormatPr defaultRowHeight="15"/>
  <cols>
    <col min="1" max="3" width="8.7109375"/>
    <col min="4" max="4" width="36.5703125"/>
    <col min="5" max="20" width="8.7109375"/>
    <col min="21" max="21" width="29.140625"/>
    <col min="22" max="1025" width="8.7109375"/>
  </cols>
  <sheetData>
    <row r="1" spans="1:21" ht="60.75" customHeight="1">
      <c r="A1" s="116" t="s">
        <v>193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07.2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4</v>
      </c>
      <c r="I6" s="14">
        <v>1</v>
      </c>
      <c r="J6" s="14">
        <v>3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44">
        <v>0</v>
      </c>
      <c r="S6" s="45">
        <f t="shared" ref="S6:S37" si="3">IF(P6=0,0,R6/P6)</f>
        <v>0</v>
      </c>
      <c r="T6" s="44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44">
        <v>0</v>
      </c>
      <c r="S7" s="45">
        <f t="shared" si="3"/>
        <v>0</v>
      </c>
      <c r="T7" s="44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5</v>
      </c>
      <c r="I8" s="14">
        <v>1</v>
      </c>
      <c r="J8" s="14">
        <v>4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44">
        <v>0</v>
      </c>
      <c r="S8" s="45">
        <f t="shared" si="3"/>
        <v>0</v>
      </c>
      <c r="T8" s="44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12</v>
      </c>
      <c r="I9" s="14">
        <v>0</v>
      </c>
      <c r="J9" s="14">
        <v>12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44">
        <v>905.37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2</v>
      </c>
      <c r="I10" s="14">
        <v>0</v>
      </c>
      <c r="J10" s="14">
        <v>2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44">
        <v>0</v>
      </c>
      <c r="S10" s="45">
        <f t="shared" si="3"/>
        <v>0</v>
      </c>
      <c r="T10" s="44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6</v>
      </c>
      <c r="I11" s="14">
        <v>2</v>
      </c>
      <c r="J11" s="14">
        <v>4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44">
        <v>543.62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45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4</v>
      </c>
      <c r="I12" s="14">
        <v>0</v>
      </c>
      <c r="J12" s="14">
        <v>4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44">
        <v>0</v>
      </c>
      <c r="S12" s="45">
        <f t="shared" si="3"/>
        <v>0</v>
      </c>
      <c r="T12" s="44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5</v>
      </c>
      <c r="I13" s="14">
        <v>0</v>
      </c>
      <c r="J13" s="14">
        <v>5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44">
        <v>0</v>
      </c>
      <c r="S13" s="45">
        <f t="shared" si="3"/>
        <v>0</v>
      </c>
      <c r="T13" s="44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6</v>
      </c>
      <c r="I14" s="14">
        <v>1</v>
      </c>
      <c r="J14" s="14">
        <v>5</v>
      </c>
      <c r="K14" s="14">
        <v>0</v>
      </c>
      <c r="L14" s="14">
        <v>2</v>
      </c>
      <c r="M14" s="13">
        <v>0</v>
      </c>
      <c r="N14" s="15">
        <f t="shared" si="1"/>
        <v>0</v>
      </c>
      <c r="O14" s="16">
        <v>4643.1000000000004</v>
      </c>
      <c r="P14" s="16">
        <v>4643.1000000000004</v>
      </c>
      <c r="Q14" s="15">
        <f t="shared" si="2"/>
        <v>1</v>
      </c>
      <c r="R14" s="44">
        <v>4643.1000000000004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</v>
      </c>
      <c r="H15" s="14">
        <v>3</v>
      </c>
      <c r="I15" s="14">
        <v>0</v>
      </c>
      <c r="J15" s="14">
        <v>3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44">
        <v>0</v>
      </c>
      <c r="S15" s="45">
        <f t="shared" si="3"/>
        <v>0</v>
      </c>
      <c r="T15" s="44">
        <f t="shared" si="4"/>
        <v>1</v>
      </c>
      <c r="U15" s="15">
        <f t="shared" si="5"/>
        <v>1</v>
      </c>
    </row>
    <row r="16" spans="1:21" ht="30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3855.56</v>
      </c>
      <c r="H16" s="14">
        <v>15</v>
      </c>
      <c r="I16" s="14">
        <v>1</v>
      </c>
      <c r="J16" s="14">
        <v>14</v>
      </c>
      <c r="K16" s="14">
        <v>3</v>
      </c>
      <c r="L16" s="14">
        <v>7</v>
      </c>
      <c r="M16" s="13">
        <v>3</v>
      </c>
      <c r="N16" s="15">
        <f t="shared" si="1"/>
        <v>0.2</v>
      </c>
      <c r="O16" s="16">
        <v>3855.56</v>
      </c>
      <c r="P16" s="16">
        <v>3855.56</v>
      </c>
      <c r="Q16" s="15">
        <f t="shared" si="2"/>
        <v>1</v>
      </c>
      <c r="R16" s="44">
        <v>3855.56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3</v>
      </c>
      <c r="I17" s="14">
        <v>1</v>
      </c>
      <c r="J17" s="14">
        <v>2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44">
        <v>0</v>
      </c>
      <c r="S17" s="45">
        <f t="shared" si="3"/>
        <v>0</v>
      </c>
      <c r="T17" s="44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6</v>
      </c>
      <c r="I18" s="14">
        <v>2</v>
      </c>
      <c r="J18" s="14">
        <v>4</v>
      </c>
      <c r="K18" s="14">
        <v>0</v>
      </c>
      <c r="L18" s="14">
        <v>3</v>
      </c>
      <c r="M18" s="13">
        <v>0</v>
      </c>
      <c r="N18" s="15">
        <f t="shared" si="1"/>
        <v>0</v>
      </c>
      <c r="O18" s="16">
        <v>1979.86</v>
      </c>
      <c r="P18" s="16">
        <v>1979.86</v>
      </c>
      <c r="Q18" s="15">
        <f t="shared" si="2"/>
        <v>1</v>
      </c>
      <c r="R18" s="44"/>
      <c r="S18" s="45">
        <f t="shared" si="3"/>
        <v>0</v>
      </c>
      <c r="T18" s="44">
        <f t="shared" si="4"/>
        <v>1979.86</v>
      </c>
      <c r="U18" s="15">
        <f t="shared" si="5"/>
        <v>1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5</v>
      </c>
      <c r="I19" s="14">
        <v>3</v>
      </c>
      <c r="J19" s="14">
        <v>2</v>
      </c>
      <c r="K19" s="14">
        <v>1</v>
      </c>
      <c r="L19" s="14">
        <v>1</v>
      </c>
      <c r="M19" s="13">
        <v>1</v>
      </c>
      <c r="N19" s="15">
        <f t="shared" si="1"/>
        <v>0.2</v>
      </c>
      <c r="O19" s="16">
        <v>893.99</v>
      </c>
      <c r="P19" s="16">
        <v>893.99</v>
      </c>
      <c r="Q19" s="15">
        <f t="shared" si="2"/>
        <v>1</v>
      </c>
      <c r="R19" s="44">
        <v>893.99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6</v>
      </c>
      <c r="I20" s="14">
        <v>0</v>
      </c>
      <c r="J20" s="14">
        <v>6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44">
        <v>0</v>
      </c>
      <c r="S20" s="45">
        <f t="shared" si="3"/>
        <v>0</v>
      </c>
      <c r="T20" s="44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8</v>
      </c>
      <c r="I21" s="14">
        <v>1</v>
      </c>
      <c r="J21" s="14">
        <v>7</v>
      </c>
      <c r="K21" s="14">
        <v>0</v>
      </c>
      <c r="L21" s="14">
        <v>3</v>
      </c>
      <c r="M21" s="13">
        <v>0</v>
      </c>
      <c r="N21" s="15">
        <f t="shared" si="1"/>
        <v>0</v>
      </c>
      <c r="O21" s="16">
        <v>2809.76</v>
      </c>
      <c r="P21" s="16">
        <v>2809.76</v>
      </c>
      <c r="Q21" s="15">
        <f t="shared" si="2"/>
        <v>1</v>
      </c>
      <c r="R21" s="44"/>
      <c r="S21" s="45">
        <f t="shared" si="3"/>
        <v>0</v>
      </c>
      <c r="T21" s="44">
        <f t="shared" si="4"/>
        <v>2809.76</v>
      </c>
      <c r="U21" s="15">
        <f t="shared" si="5"/>
        <v>1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10</v>
      </c>
      <c r="I22" s="14">
        <v>3</v>
      </c>
      <c r="J22" s="14">
        <v>7</v>
      </c>
      <c r="K22" s="14">
        <v>2</v>
      </c>
      <c r="L22" s="14">
        <v>2</v>
      </c>
      <c r="M22" s="13">
        <v>2</v>
      </c>
      <c r="N22" s="15">
        <f t="shared" si="1"/>
        <v>0.2</v>
      </c>
      <c r="O22" s="16">
        <v>1777.46</v>
      </c>
      <c r="P22" s="16">
        <v>1777.46</v>
      </c>
      <c r="Q22" s="15">
        <f t="shared" si="2"/>
        <v>1</v>
      </c>
      <c r="R22" s="44">
        <v>1777.46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11</v>
      </c>
      <c r="I23" s="14">
        <v>0</v>
      </c>
      <c r="J23" s="14">
        <v>11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44">
        <v>0</v>
      </c>
      <c r="S23" s="45">
        <f t="shared" si="3"/>
        <v>0</v>
      </c>
      <c r="T23" s="44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5</v>
      </c>
      <c r="I24" s="14">
        <v>0</v>
      </c>
      <c r="J24" s="14">
        <v>5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44">
        <v>0</v>
      </c>
      <c r="S24" s="45">
        <f t="shared" si="3"/>
        <v>0</v>
      </c>
      <c r="T24" s="44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4742.99</v>
      </c>
      <c r="H25" s="14">
        <v>14</v>
      </c>
      <c r="I25" s="14">
        <v>1</v>
      </c>
      <c r="J25" s="14">
        <v>13</v>
      </c>
      <c r="K25" s="14">
        <v>1</v>
      </c>
      <c r="L25" s="14">
        <v>8</v>
      </c>
      <c r="M25" s="13">
        <v>1</v>
      </c>
      <c r="N25" s="15">
        <f t="shared" si="1"/>
        <v>7.1428571428571425E-2</v>
      </c>
      <c r="O25" s="16">
        <v>4742.99</v>
      </c>
      <c r="P25" s="16">
        <v>4742.99</v>
      </c>
      <c r="Q25" s="15">
        <f t="shared" si="2"/>
        <v>1</v>
      </c>
      <c r="R25" s="44">
        <v>4742.99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1</v>
      </c>
      <c r="Q26" s="15">
        <f t="shared" si="2"/>
        <v>0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5</v>
      </c>
      <c r="I27" s="14">
        <v>2</v>
      </c>
      <c r="J27" s="14">
        <v>3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14</v>
      </c>
      <c r="I28" s="14">
        <v>4</v>
      </c>
      <c r="J28" s="14">
        <v>10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5</v>
      </c>
      <c r="I29" s="14">
        <v>2</v>
      </c>
      <c r="J29" s="14">
        <v>3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44">
        <v>0</v>
      </c>
      <c r="S29" s="45">
        <f t="shared" si="3"/>
        <v>0</v>
      </c>
      <c r="T29" s="44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3</v>
      </c>
      <c r="I30" s="14">
        <v>0</v>
      </c>
      <c r="J30" s="14">
        <v>3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 ht="18" customHeight="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6</v>
      </c>
      <c r="I31" s="14">
        <v>2</v>
      </c>
      <c r="J31" s="14">
        <v>4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44">
        <v>0</v>
      </c>
      <c r="S31" s="45">
        <f t="shared" si="3"/>
        <v>0</v>
      </c>
      <c r="T31" s="44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2</v>
      </c>
      <c r="I32" s="14">
        <v>0</v>
      </c>
      <c r="J32" s="14">
        <v>2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44">
        <v>0</v>
      </c>
      <c r="S32" s="45">
        <f t="shared" si="3"/>
        <v>0</v>
      </c>
      <c r="T32" s="44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4</v>
      </c>
      <c r="I33" s="14">
        <v>0</v>
      </c>
      <c r="J33" s="14">
        <v>4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44">
        <v>0</v>
      </c>
      <c r="S33" s="45">
        <f t="shared" si="3"/>
        <v>0</v>
      </c>
      <c r="T33" s="44">
        <f t="shared" si="4"/>
        <v>1</v>
      </c>
      <c r="U33" s="15">
        <f t="shared" si="5"/>
        <v>1</v>
      </c>
    </row>
    <row r="34" spans="1:21" ht="30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1"/>
        <v>0.25</v>
      </c>
      <c r="O34" s="16">
        <v>208.06</v>
      </c>
      <c r="P34" s="16">
        <v>208.06</v>
      </c>
      <c r="Q34" s="15">
        <f t="shared" si="2"/>
        <v>1</v>
      </c>
      <c r="R34" s="44">
        <v>208.06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4</v>
      </c>
      <c r="I35" s="14">
        <v>0</v>
      </c>
      <c r="J35" s="14">
        <v>4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44">
        <v>0</v>
      </c>
      <c r="S35" s="45">
        <f t="shared" si="3"/>
        <v>0</v>
      </c>
      <c r="T35" s="44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44">
        <v>0</v>
      </c>
      <c r="S36" s="45">
        <f t="shared" si="3"/>
        <v>0</v>
      </c>
      <c r="T36" s="44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1"/>
        <v>0.5</v>
      </c>
      <c r="O37" s="16">
        <v>317.68</v>
      </c>
      <c r="P37" s="16">
        <v>317.68</v>
      </c>
      <c r="Q37" s="15">
        <f t="shared" si="2"/>
        <v>1</v>
      </c>
      <c r="R37" s="44">
        <v>317.68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122.8</v>
      </c>
      <c r="H38" s="14">
        <v>4</v>
      </c>
      <c r="I38" s="14">
        <v>0</v>
      </c>
      <c r="J38" s="14">
        <v>4</v>
      </c>
      <c r="K38" s="14">
        <v>1</v>
      </c>
      <c r="L38" s="14">
        <v>1</v>
      </c>
      <c r="M38" s="13">
        <v>1</v>
      </c>
      <c r="N38" s="15">
        <f t="shared" ref="N38:N74" si="7">IF(H38=0,0,K38/H38)</f>
        <v>0.25</v>
      </c>
      <c r="O38" s="16">
        <v>122.8</v>
      </c>
      <c r="P38" s="16">
        <v>122.8</v>
      </c>
      <c r="Q38" s="15">
        <f t="shared" ref="Q38:Q69" si="8">IF(O38=0,0,P38/O38)</f>
        <v>1</v>
      </c>
      <c r="R38" s="44">
        <v>122.8</v>
      </c>
      <c r="S38" s="45">
        <f t="shared" ref="S38:S69" si="9">IF(P38=0,0,R38/P38)</f>
        <v>1</v>
      </c>
      <c r="T38" s="44">
        <f t="shared" ref="T38:T73" si="10">(P38-R38)</f>
        <v>0</v>
      </c>
      <c r="U38" s="15">
        <f t="shared" ref="U38:U69" si="11">IF(P38=0,0,T38/P38)</f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520.16999999999996</v>
      </c>
      <c r="H39" s="14">
        <v>8</v>
      </c>
      <c r="I39" s="14">
        <v>2</v>
      </c>
      <c r="J39" s="14">
        <v>6</v>
      </c>
      <c r="K39" s="14">
        <v>0</v>
      </c>
      <c r="L39" s="14">
        <v>1</v>
      </c>
      <c r="M39" s="13">
        <v>0</v>
      </c>
      <c r="N39" s="15">
        <f t="shared" si="7"/>
        <v>0</v>
      </c>
      <c r="O39" s="16">
        <v>520.16999999999996</v>
      </c>
      <c r="P39" s="16">
        <v>520.16999999999996</v>
      </c>
      <c r="Q39" s="15">
        <f t="shared" si="8"/>
        <v>1</v>
      </c>
      <c r="R39" s="44">
        <v>520.16999999999996</v>
      </c>
      <c r="S39" s="45">
        <f t="shared" si="9"/>
        <v>1</v>
      </c>
      <c r="T39" s="44">
        <f t="shared" si="10"/>
        <v>0</v>
      </c>
      <c r="U39" s="15">
        <f t="shared" si="11"/>
        <v>0</v>
      </c>
    </row>
    <row r="40" spans="1:21" ht="30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1490.61</v>
      </c>
      <c r="H40" s="14">
        <v>7</v>
      </c>
      <c r="I40" s="14">
        <v>0</v>
      </c>
      <c r="J40" s="14">
        <v>7</v>
      </c>
      <c r="K40" s="14">
        <v>2</v>
      </c>
      <c r="L40" s="14">
        <v>5</v>
      </c>
      <c r="M40" s="13">
        <v>2</v>
      </c>
      <c r="N40" s="15">
        <f t="shared" si="7"/>
        <v>0.2857142857142857</v>
      </c>
      <c r="O40" s="16">
        <v>1490.61</v>
      </c>
      <c r="P40" s="16">
        <v>1490.61</v>
      </c>
      <c r="Q40" s="15">
        <f t="shared" si="8"/>
        <v>1</v>
      </c>
      <c r="R40" s="44">
        <v>1490.61</v>
      </c>
      <c r="S40" s="45">
        <f t="shared" si="9"/>
        <v>1</v>
      </c>
      <c r="T40" s="44">
        <f t="shared" si="10"/>
        <v>0</v>
      </c>
      <c r="U40" s="15">
        <f t="shared" si="11"/>
        <v>0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362.75</v>
      </c>
      <c r="H41" s="14">
        <v>8</v>
      </c>
      <c r="I41" s="14">
        <v>1</v>
      </c>
      <c r="J41" s="14">
        <v>7</v>
      </c>
      <c r="K41" s="14">
        <v>1</v>
      </c>
      <c r="L41" s="14">
        <v>1</v>
      </c>
      <c r="M41" s="13">
        <v>0</v>
      </c>
      <c r="N41" s="15">
        <f t="shared" si="7"/>
        <v>0.125</v>
      </c>
      <c r="O41" s="16">
        <v>362.75</v>
      </c>
      <c r="P41" s="16">
        <v>362.75</v>
      </c>
      <c r="Q41" s="15">
        <f t="shared" si="8"/>
        <v>1</v>
      </c>
      <c r="R41" s="44"/>
      <c r="S41" s="45">
        <f t="shared" si="9"/>
        <v>0</v>
      </c>
      <c r="T41" s="44">
        <f t="shared" si="10"/>
        <v>362.75</v>
      </c>
      <c r="U41" s="15">
        <f t="shared" si="11"/>
        <v>1</v>
      </c>
    </row>
    <row r="42" spans="1:21">
      <c r="A42" s="23">
        <v>37</v>
      </c>
      <c r="B42" s="11" t="s">
        <v>22</v>
      </c>
      <c r="C42" s="31"/>
      <c r="D42" s="24" t="s">
        <v>128</v>
      </c>
      <c r="E42" s="30" t="s">
        <v>34</v>
      </c>
      <c r="F42" s="11" t="s">
        <v>129</v>
      </c>
      <c r="G42" s="20">
        <f t="shared" si="6"/>
        <v>2966.14</v>
      </c>
      <c r="H42" s="14">
        <v>2</v>
      </c>
      <c r="I42" s="14">
        <v>0</v>
      </c>
      <c r="J42" s="14">
        <v>2</v>
      </c>
      <c r="K42" s="14">
        <v>0</v>
      </c>
      <c r="L42" s="14">
        <v>1</v>
      </c>
      <c r="M42" s="13">
        <v>0</v>
      </c>
      <c r="N42" s="15">
        <f t="shared" si="7"/>
        <v>0</v>
      </c>
      <c r="O42" s="16">
        <v>2966.14</v>
      </c>
      <c r="P42" s="16">
        <v>2966.14</v>
      </c>
      <c r="Q42" s="15">
        <f t="shared" si="8"/>
        <v>1</v>
      </c>
      <c r="R42" s="44"/>
      <c r="S42" s="45">
        <f t="shared" si="9"/>
        <v>0</v>
      </c>
      <c r="T42" s="44">
        <f t="shared" si="10"/>
        <v>2966.14</v>
      </c>
      <c r="U42" s="15">
        <f t="shared" si="11"/>
        <v>1</v>
      </c>
    </row>
    <row r="43" spans="1:21">
      <c r="A43" s="23">
        <v>38</v>
      </c>
      <c r="B43" s="11" t="s">
        <v>22</v>
      </c>
      <c r="C43" s="31"/>
      <c r="D43" s="24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3</v>
      </c>
      <c r="I43" s="14">
        <v>0</v>
      </c>
      <c r="J43" s="14">
        <v>3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44">
        <v>0</v>
      </c>
      <c r="S43" s="45">
        <f t="shared" si="9"/>
        <v>0</v>
      </c>
      <c r="T43" s="44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1097.2</v>
      </c>
      <c r="H44" s="14">
        <v>3</v>
      </c>
      <c r="I44" s="14">
        <v>0</v>
      </c>
      <c r="J44" s="14">
        <v>3</v>
      </c>
      <c r="K44" s="14">
        <v>0</v>
      </c>
      <c r="L44" s="14">
        <v>2</v>
      </c>
      <c r="M44" s="13">
        <v>0</v>
      </c>
      <c r="N44" s="15">
        <f t="shared" si="7"/>
        <v>0</v>
      </c>
      <c r="O44" s="16">
        <v>1097.2</v>
      </c>
      <c r="P44" s="16">
        <v>1097.2</v>
      </c>
      <c r="Q44" s="15">
        <f t="shared" si="8"/>
        <v>1</v>
      </c>
      <c r="R44" s="44">
        <v>1097.2</v>
      </c>
      <c r="S44" s="45">
        <f t="shared" si="9"/>
        <v>1</v>
      </c>
      <c r="T44" s="44">
        <f t="shared" si="10"/>
        <v>0</v>
      </c>
      <c r="U44" s="15">
        <f t="shared" si="11"/>
        <v>0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5607.21</v>
      </c>
      <c r="H45" s="14">
        <v>6</v>
      </c>
      <c r="I45" s="14">
        <v>2</v>
      </c>
      <c r="J45" s="14">
        <v>4</v>
      </c>
      <c r="K45" s="14">
        <v>4</v>
      </c>
      <c r="L45" s="14">
        <v>4</v>
      </c>
      <c r="M45" s="13">
        <v>4</v>
      </c>
      <c r="N45" s="15">
        <f t="shared" si="7"/>
        <v>0.66666666666666663</v>
      </c>
      <c r="O45" s="16">
        <v>5607.21</v>
      </c>
      <c r="P45" s="16">
        <v>5607.21</v>
      </c>
      <c r="Q45" s="15">
        <f t="shared" si="8"/>
        <v>1</v>
      </c>
      <c r="R45" s="44">
        <v>5607.21</v>
      </c>
      <c r="S45" s="45">
        <f t="shared" si="9"/>
        <v>1</v>
      </c>
      <c r="T45" s="44">
        <f t="shared" si="10"/>
        <v>0</v>
      </c>
      <c r="U45" s="15">
        <f t="shared" si="11"/>
        <v>0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15</v>
      </c>
      <c r="I46" s="14">
        <v>2</v>
      </c>
      <c r="J46" s="14">
        <v>13</v>
      </c>
      <c r="K46" s="14">
        <v>4</v>
      </c>
      <c r="L46" s="14">
        <v>4</v>
      </c>
      <c r="M46" s="13">
        <v>4</v>
      </c>
      <c r="N46" s="15">
        <f t="shared" si="7"/>
        <v>0.26666666666666666</v>
      </c>
      <c r="O46" s="16">
        <v>2012.14</v>
      </c>
      <c r="P46" s="16">
        <v>2012.14</v>
      </c>
      <c r="Q46" s="15">
        <f t="shared" si="8"/>
        <v>1</v>
      </c>
      <c r="R46" s="44">
        <v>2012.14</v>
      </c>
      <c r="S46" s="45">
        <f t="shared" si="9"/>
        <v>1</v>
      </c>
      <c r="T46" s="44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4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5</v>
      </c>
      <c r="I47" s="14">
        <v>0</v>
      </c>
      <c r="J47" s="14">
        <v>5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44">
        <v>0</v>
      </c>
      <c r="S47" s="45">
        <f t="shared" si="9"/>
        <v>0</v>
      </c>
      <c r="T47" s="44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6524.92</v>
      </c>
      <c r="H48" s="14">
        <v>7</v>
      </c>
      <c r="I48" s="14">
        <v>0</v>
      </c>
      <c r="J48" s="14">
        <v>7</v>
      </c>
      <c r="K48" s="14">
        <v>1</v>
      </c>
      <c r="L48" s="14">
        <v>7</v>
      </c>
      <c r="M48" s="13">
        <v>1</v>
      </c>
      <c r="N48" s="15">
        <f t="shared" si="7"/>
        <v>0.14285714285714285</v>
      </c>
      <c r="O48" s="16">
        <v>1905.08</v>
      </c>
      <c r="P48" s="16">
        <v>6524.92</v>
      </c>
      <c r="Q48" s="15">
        <f t="shared" si="8"/>
        <v>3.4250110231591324</v>
      </c>
      <c r="R48" s="44">
        <v>6524.92</v>
      </c>
      <c r="S48" s="45">
        <f t="shared" si="9"/>
        <v>1</v>
      </c>
      <c r="T48" s="44">
        <f t="shared" si="10"/>
        <v>0</v>
      </c>
      <c r="U48" s="15">
        <f t="shared" si="11"/>
        <v>0</v>
      </c>
    </row>
    <row r="49" spans="1:21">
      <c r="A49" s="23">
        <v>44</v>
      </c>
      <c r="B49" s="11" t="s">
        <v>22</v>
      </c>
      <c r="C49" s="31"/>
      <c r="D49" s="24" t="s">
        <v>138</v>
      </c>
      <c r="E49" s="24" t="s">
        <v>47</v>
      </c>
      <c r="F49" s="11" t="s">
        <v>139</v>
      </c>
      <c r="G49" s="20">
        <f t="shared" si="6"/>
        <v>802.88</v>
      </c>
      <c r="H49" s="14">
        <v>6</v>
      </c>
      <c r="I49" s="14">
        <v>0</v>
      </c>
      <c r="J49" s="14">
        <v>6</v>
      </c>
      <c r="K49" s="14">
        <v>3</v>
      </c>
      <c r="L49" s="14">
        <v>3</v>
      </c>
      <c r="M49" s="13">
        <v>3</v>
      </c>
      <c r="N49" s="15">
        <f t="shared" si="7"/>
        <v>0.5</v>
      </c>
      <c r="O49" s="16">
        <v>802.88</v>
      </c>
      <c r="P49" s="16">
        <v>802.88</v>
      </c>
      <c r="Q49" s="15">
        <f t="shared" si="8"/>
        <v>1</v>
      </c>
      <c r="R49" s="44">
        <v>802.88</v>
      </c>
      <c r="S49" s="45">
        <f t="shared" si="9"/>
        <v>1</v>
      </c>
      <c r="T49" s="44">
        <f t="shared" si="10"/>
        <v>0</v>
      </c>
      <c r="U49" s="15">
        <f t="shared" si="11"/>
        <v>0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3</v>
      </c>
      <c r="I50" s="14">
        <v>2</v>
      </c>
      <c r="J50" s="14">
        <v>1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44">
        <v>0</v>
      </c>
      <c r="S50" s="45">
        <f t="shared" si="9"/>
        <v>0</v>
      </c>
      <c r="T50" s="44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4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1</v>
      </c>
      <c r="I51" s="14">
        <v>0</v>
      </c>
      <c r="J51" s="14">
        <v>1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44">
        <v>0</v>
      </c>
      <c r="S51" s="45">
        <f t="shared" si="9"/>
        <v>0</v>
      </c>
      <c r="T51" s="44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5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3</v>
      </c>
      <c r="I52" s="14">
        <v>1</v>
      </c>
      <c r="J52" s="14">
        <v>2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44">
        <v>0</v>
      </c>
      <c r="S52" s="45">
        <f t="shared" si="9"/>
        <v>0</v>
      </c>
      <c r="T52" s="44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5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44">
        <v>0</v>
      </c>
      <c r="S53" s="45">
        <f t="shared" si="9"/>
        <v>0</v>
      </c>
      <c r="T53" s="44">
        <f t="shared" si="10"/>
        <v>1</v>
      </c>
      <c r="U53" s="15">
        <f t="shared" si="11"/>
        <v>1</v>
      </c>
    </row>
    <row r="54" spans="1:21">
      <c r="A54" s="23">
        <v>49</v>
      </c>
      <c r="B54" s="11" t="s">
        <v>22</v>
      </c>
      <c r="C54" s="31"/>
      <c r="D54" s="42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5</v>
      </c>
      <c r="I54" s="14">
        <v>2</v>
      </c>
      <c r="J54" s="14">
        <v>3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44">
        <v>0</v>
      </c>
      <c r="S54" s="45">
        <f t="shared" si="9"/>
        <v>0</v>
      </c>
      <c r="T54" s="44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42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2</v>
      </c>
      <c r="I55" s="14">
        <v>0</v>
      </c>
      <c r="J55" s="14">
        <v>2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44">
        <v>0</v>
      </c>
      <c r="S55" s="45">
        <f t="shared" si="9"/>
        <v>0</v>
      </c>
      <c r="T55" s="44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42" t="s">
        <v>152</v>
      </c>
      <c r="E56" s="24" t="s">
        <v>34</v>
      </c>
      <c r="F56" s="11" t="s">
        <v>153</v>
      </c>
      <c r="G56" s="20">
        <f t="shared" si="6"/>
        <v>4938.28</v>
      </c>
      <c r="H56" s="14">
        <v>4</v>
      </c>
      <c r="I56" s="14">
        <v>0</v>
      </c>
      <c r="J56" s="14">
        <v>4</v>
      </c>
      <c r="K56" s="14">
        <v>0</v>
      </c>
      <c r="L56" s="14">
        <v>3</v>
      </c>
      <c r="M56" s="13">
        <v>0</v>
      </c>
      <c r="N56" s="15">
        <f t="shared" si="7"/>
        <v>0</v>
      </c>
      <c r="O56" s="16">
        <v>4938.28</v>
      </c>
      <c r="P56" s="16">
        <v>4938.28</v>
      </c>
      <c r="Q56" s="15">
        <f t="shared" si="8"/>
        <v>1</v>
      </c>
      <c r="R56" s="44">
        <v>905.37</v>
      </c>
      <c r="S56" s="45">
        <f t="shared" si="9"/>
        <v>0.18333711332690736</v>
      </c>
      <c r="T56" s="44">
        <f t="shared" si="10"/>
        <v>4032.91</v>
      </c>
      <c r="U56" s="15">
        <f t="shared" si="11"/>
        <v>0.81666288667309261</v>
      </c>
    </row>
    <row r="57" spans="1:21">
      <c r="A57" s="23">
        <v>52</v>
      </c>
      <c r="B57" s="11" t="s">
        <v>22</v>
      </c>
      <c r="C57" s="31"/>
      <c r="D57" s="25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44">
        <v>0</v>
      </c>
      <c r="S57" s="45">
        <f t="shared" si="9"/>
        <v>0</v>
      </c>
      <c r="T57" s="44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2204.06</v>
      </c>
      <c r="H58" s="14">
        <v>8</v>
      </c>
      <c r="I58" s="14">
        <v>3</v>
      </c>
      <c r="J58" s="14">
        <v>5</v>
      </c>
      <c r="K58" s="14">
        <v>1</v>
      </c>
      <c r="L58" s="14">
        <v>2</v>
      </c>
      <c r="M58" s="13">
        <v>1</v>
      </c>
      <c r="N58" s="15">
        <f t="shared" si="7"/>
        <v>0.125</v>
      </c>
      <c r="O58" s="16">
        <v>2204.06</v>
      </c>
      <c r="P58" s="16">
        <v>2204.06</v>
      </c>
      <c r="Q58" s="15">
        <f t="shared" si="8"/>
        <v>1</v>
      </c>
      <c r="R58" s="44"/>
      <c r="S58" s="45">
        <f t="shared" si="9"/>
        <v>0</v>
      </c>
      <c r="T58" s="44">
        <f t="shared" si="10"/>
        <v>2204.06</v>
      </c>
      <c r="U58" s="15">
        <f t="shared" si="11"/>
        <v>1</v>
      </c>
    </row>
    <row r="59" spans="1:21" ht="45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7</v>
      </c>
      <c r="I59" s="14">
        <v>1</v>
      </c>
      <c r="J59" s="14">
        <v>6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44">
        <v>317.68</v>
      </c>
      <c r="S59" s="45">
        <f t="shared" si="9"/>
        <v>1</v>
      </c>
      <c r="T59" s="44">
        <f t="shared" si="10"/>
        <v>0</v>
      </c>
      <c r="U59" s="15">
        <f t="shared" si="11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964.66</v>
      </c>
      <c r="H60" s="14"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7"/>
        <v>0.16666666666666666</v>
      </c>
      <c r="O60" s="16">
        <v>964.66</v>
      </c>
      <c r="P60" s="16">
        <v>964.66</v>
      </c>
      <c r="Q60" s="15">
        <f t="shared" si="8"/>
        <v>1</v>
      </c>
      <c r="R60" s="44">
        <v>964.66</v>
      </c>
      <c r="S60" s="45">
        <f t="shared" si="9"/>
        <v>1</v>
      </c>
      <c r="T60" s="44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42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44">
        <v>0</v>
      </c>
      <c r="S61" s="45">
        <f t="shared" si="9"/>
        <v>0</v>
      </c>
      <c r="T61" s="44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42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2</v>
      </c>
      <c r="I62" s="14">
        <v>0</v>
      </c>
      <c r="J62" s="14">
        <v>2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44">
        <v>1078.2</v>
      </c>
      <c r="S62" s="45">
        <f t="shared" si="9"/>
        <v>1</v>
      </c>
      <c r="T62" s="44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7</v>
      </c>
      <c r="I63" s="14">
        <v>3</v>
      </c>
      <c r="J63" s="14">
        <v>4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44">
        <v>0</v>
      </c>
      <c r="S63" s="45">
        <f t="shared" si="9"/>
        <v>0</v>
      </c>
      <c r="T63" s="44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4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3</v>
      </c>
      <c r="I64" s="14">
        <v>1</v>
      </c>
      <c r="J64" s="14">
        <v>2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44">
        <v>0</v>
      </c>
      <c r="S64" s="45">
        <f t="shared" si="9"/>
        <v>0</v>
      </c>
      <c r="T64" s="44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5" t="s">
        <v>77</v>
      </c>
      <c r="E65" s="30" t="s">
        <v>78</v>
      </c>
      <c r="F65" s="11" t="s">
        <v>167</v>
      </c>
      <c r="G65" s="20">
        <f t="shared" si="6"/>
        <v>1</v>
      </c>
      <c r="H65" s="14">
        <v>10</v>
      </c>
      <c r="I65" s="14">
        <v>2</v>
      </c>
      <c r="J65" s="14">
        <v>8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44">
        <v>0</v>
      </c>
      <c r="S65" s="45">
        <f t="shared" si="9"/>
        <v>0</v>
      </c>
      <c r="T65" s="44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5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4</v>
      </c>
      <c r="I66" s="14">
        <v>1</v>
      </c>
      <c r="J66" s="14">
        <v>3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44">
        <v>0</v>
      </c>
      <c r="S66" s="45">
        <f t="shared" si="9"/>
        <v>0</v>
      </c>
      <c r="T66" s="44">
        <f t="shared" si="10"/>
        <v>1</v>
      </c>
      <c r="U66" s="15">
        <f t="shared" si="11"/>
        <v>1</v>
      </c>
    </row>
    <row r="67" spans="1:21" ht="30">
      <c r="A67" s="23">
        <v>62</v>
      </c>
      <c r="B67" s="11" t="s">
        <v>22</v>
      </c>
      <c r="C67" s="31"/>
      <c r="D67" s="25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8</v>
      </c>
      <c r="I67" s="14">
        <v>0</v>
      </c>
      <c r="J67" s="14">
        <v>8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44">
        <v>0</v>
      </c>
      <c r="S67" s="45">
        <f t="shared" si="9"/>
        <v>0</v>
      </c>
      <c r="T67" s="44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5484.31</v>
      </c>
      <c r="H68" s="14">
        <v>6</v>
      </c>
      <c r="I68" s="14">
        <v>2</v>
      </c>
      <c r="J68" s="14">
        <v>4</v>
      </c>
      <c r="K68" s="14">
        <v>2</v>
      </c>
      <c r="L68" s="14">
        <v>3</v>
      </c>
      <c r="M68" s="13">
        <v>2</v>
      </c>
      <c r="N68" s="15">
        <f t="shared" si="7"/>
        <v>0.33333333333333331</v>
      </c>
      <c r="O68" s="16">
        <v>5484.31</v>
      </c>
      <c r="P68" s="16">
        <v>5484.31</v>
      </c>
      <c r="Q68" s="15">
        <f t="shared" si="8"/>
        <v>1</v>
      </c>
      <c r="R68" s="44">
        <v>5484.31</v>
      </c>
      <c r="S68" s="45">
        <f t="shared" si="9"/>
        <v>1</v>
      </c>
      <c r="T68" s="44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4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4</v>
      </c>
      <c r="I69" s="14">
        <v>1</v>
      </c>
      <c r="J69" s="14">
        <v>3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44">
        <v>0</v>
      </c>
      <c r="S69" s="45">
        <f t="shared" si="9"/>
        <v>0</v>
      </c>
      <c r="T69" s="44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122.8</v>
      </c>
      <c r="H70" s="14">
        <v>5</v>
      </c>
      <c r="I70" s="14">
        <v>0</v>
      </c>
      <c r="J70" s="14">
        <v>5</v>
      </c>
      <c r="K70" s="14">
        <v>1</v>
      </c>
      <c r="L70" s="14">
        <v>5</v>
      </c>
      <c r="M70" s="13">
        <v>1</v>
      </c>
      <c r="N70" s="15">
        <f t="shared" si="7"/>
        <v>0.2</v>
      </c>
      <c r="O70" s="16">
        <v>122.8</v>
      </c>
      <c r="P70" s="16">
        <v>122.8</v>
      </c>
      <c r="Q70" s="15">
        <f t="shared" ref="Q70:Q74" si="12">IF(O70=0,0,P70/O70)</f>
        <v>1</v>
      </c>
      <c r="R70" s="44">
        <v>122.8</v>
      </c>
      <c r="S70" s="45">
        <f t="shared" ref="S70:S74" si="13">IF(P70=0,0,R70/P70)</f>
        <v>1</v>
      </c>
      <c r="T70" s="44">
        <f t="shared" si="10"/>
        <v>0</v>
      </c>
      <c r="U70" s="15">
        <f t="shared" ref="U70:U74" si="14">IF(P70=0,0,T70/P70)</f>
        <v>0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1287.21</v>
      </c>
      <c r="H71" s="14">
        <v>4</v>
      </c>
      <c r="I71" s="14">
        <v>0</v>
      </c>
      <c r="J71" s="14">
        <v>4</v>
      </c>
      <c r="K71" s="14">
        <v>0</v>
      </c>
      <c r="L71" s="14">
        <v>1</v>
      </c>
      <c r="M71" s="13">
        <v>0</v>
      </c>
      <c r="N71" s="15">
        <f t="shared" si="7"/>
        <v>0</v>
      </c>
      <c r="O71" s="16">
        <v>1287.21</v>
      </c>
      <c r="P71" s="16">
        <v>1287.21</v>
      </c>
      <c r="Q71" s="15">
        <f t="shared" si="12"/>
        <v>1</v>
      </c>
      <c r="R71" s="44">
        <v>1287.21</v>
      </c>
      <c r="S71" s="45">
        <f t="shared" si="13"/>
        <v>1</v>
      </c>
      <c r="T71" s="44">
        <f t="shared" si="10"/>
        <v>0</v>
      </c>
      <c r="U71" s="15">
        <f t="shared" si="14"/>
        <v>0</v>
      </c>
    </row>
    <row r="72" spans="1:21" ht="30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603.91</v>
      </c>
      <c r="H72" s="14">
        <v>14</v>
      </c>
      <c r="I72" s="14">
        <v>1</v>
      </c>
      <c r="J72" s="14">
        <v>13</v>
      </c>
      <c r="K72" s="14">
        <v>0</v>
      </c>
      <c r="L72" s="14">
        <v>2</v>
      </c>
      <c r="M72" s="13">
        <v>0</v>
      </c>
      <c r="N72" s="15">
        <f t="shared" si="7"/>
        <v>0</v>
      </c>
      <c r="O72" s="16">
        <v>603.91</v>
      </c>
      <c r="P72" s="16">
        <v>603.91</v>
      </c>
      <c r="Q72" s="15">
        <f t="shared" si="12"/>
        <v>1</v>
      </c>
      <c r="R72" s="44">
        <v>603.91</v>
      </c>
      <c r="S72" s="45">
        <f t="shared" si="13"/>
        <v>1</v>
      </c>
      <c r="T72" s="44">
        <f t="shared" si="10"/>
        <v>0</v>
      </c>
      <c r="U72" s="15">
        <f t="shared" si="14"/>
        <v>0</v>
      </c>
    </row>
    <row r="73" spans="1:21">
      <c r="A73" s="23">
        <v>68</v>
      </c>
      <c r="B73" s="11" t="s">
        <v>22</v>
      </c>
      <c r="C73" s="31"/>
      <c r="D73" s="24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4</v>
      </c>
      <c r="I73" s="14">
        <v>1</v>
      </c>
      <c r="J73" s="14">
        <v>3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44">
        <v>0</v>
      </c>
      <c r="S73" s="45">
        <f t="shared" si="13"/>
        <v>0</v>
      </c>
      <c r="T73" s="44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61222.38</v>
      </c>
      <c r="H74" s="19">
        <f t="shared" si="15"/>
        <v>375</v>
      </c>
      <c r="I74" s="19">
        <f t="shared" si="15"/>
        <v>57</v>
      </c>
      <c r="J74" s="19">
        <f t="shared" si="15"/>
        <v>318</v>
      </c>
      <c r="K74" s="19">
        <f t="shared" si="15"/>
        <v>30</v>
      </c>
      <c r="L74" s="19">
        <f t="shared" si="15"/>
        <v>81</v>
      </c>
      <c r="M74" s="19">
        <f t="shared" si="15"/>
        <v>29</v>
      </c>
      <c r="N74" s="15">
        <f t="shared" si="7"/>
        <v>0.08</v>
      </c>
      <c r="O74" s="20">
        <f>SUM(O6:O73)</f>
        <v>56601.54</v>
      </c>
      <c r="P74" s="20">
        <f>SUM(P6:P73)</f>
        <v>61222.38</v>
      </c>
      <c r="Q74" s="15">
        <f t="shared" si="12"/>
        <v>1.0816380614379042</v>
      </c>
      <c r="R74" s="46">
        <f>SUM(R6:R73)</f>
        <v>46829.9</v>
      </c>
      <c r="S74" s="45">
        <f t="shared" si="13"/>
        <v>0.76491472562811191</v>
      </c>
      <c r="T74" s="46">
        <f>SUM(T6:T73)</f>
        <v>14392.48</v>
      </c>
      <c r="U74" s="15">
        <f t="shared" si="14"/>
        <v>0.2350852743718882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74"/>
  <sheetViews>
    <sheetView topLeftCell="C49" workbookViewId="0">
      <selection activeCell="J73" sqref="J73"/>
    </sheetView>
  </sheetViews>
  <sheetFormatPr defaultRowHeight="15"/>
  <cols>
    <col min="1" max="1" width="8.7109375"/>
    <col min="2" max="2" width="20.140625"/>
    <col min="3" max="3" width="11"/>
    <col min="4" max="4" width="36"/>
    <col min="5" max="5" width="24.140625"/>
    <col min="6" max="6" width="23.28515625"/>
    <col min="7" max="7" width="20.5703125"/>
    <col min="8" max="8" width="15.42578125"/>
    <col min="9" max="9" width="17.5703125"/>
    <col min="10" max="10" width="13.7109375"/>
    <col min="11" max="11" width="16.140625"/>
    <col min="12" max="12" width="17"/>
    <col min="13" max="13" width="15.7109375"/>
    <col min="14" max="14" width="15.5703125"/>
    <col min="15" max="15" width="16.5703125"/>
    <col min="16" max="16" width="16.7109375"/>
    <col min="17" max="17" width="15.85546875"/>
    <col min="18" max="19" width="15.140625"/>
    <col min="20" max="20" width="12.42578125"/>
    <col min="21" max="21" width="21.5703125"/>
    <col min="22" max="1025" width="8.7109375"/>
  </cols>
  <sheetData>
    <row r="1" spans="1:21" ht="83.25" customHeight="1">
      <c r="A1" s="116" t="s">
        <v>194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32.2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4</v>
      </c>
      <c r="I6" s="14">
        <v>1</v>
      </c>
      <c r="J6" s="14">
        <v>3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44">
        <v>0</v>
      </c>
      <c r="S6" s="45">
        <f t="shared" ref="S6:S37" si="3">IF(P6=0,0,R6/P6)</f>
        <v>0</v>
      </c>
      <c r="T6" s="44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44">
        <v>0</v>
      </c>
      <c r="S7" s="45">
        <f t="shared" si="3"/>
        <v>0</v>
      </c>
      <c r="T7" s="44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6</v>
      </c>
      <c r="I8" s="14">
        <v>2</v>
      </c>
      <c r="J8" s="14">
        <v>4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44">
        <v>0</v>
      </c>
      <c r="S8" s="45">
        <f t="shared" si="3"/>
        <v>0</v>
      </c>
      <c r="T8" s="44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14</v>
      </c>
      <c r="I9" s="14">
        <v>0</v>
      </c>
      <c r="J9" s="14">
        <v>14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44">
        <v>905.37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2</v>
      </c>
      <c r="I10" s="14">
        <v>0</v>
      </c>
      <c r="J10" s="14">
        <v>2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44">
        <v>0</v>
      </c>
      <c r="S10" s="45">
        <f t="shared" si="3"/>
        <v>0</v>
      </c>
      <c r="T10" s="44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6</v>
      </c>
      <c r="I11" s="14">
        <v>2</v>
      </c>
      <c r="J11" s="14">
        <v>4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44">
        <v>543.62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4</v>
      </c>
      <c r="I12" s="14">
        <v>0</v>
      </c>
      <c r="J12" s="14">
        <v>4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44">
        <v>0</v>
      </c>
      <c r="S12" s="45">
        <f t="shared" si="3"/>
        <v>0</v>
      </c>
      <c r="T12" s="44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5</v>
      </c>
      <c r="I13" s="14">
        <v>0</v>
      </c>
      <c r="J13" s="14">
        <v>5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44">
        <v>0</v>
      </c>
      <c r="S13" s="45">
        <f t="shared" si="3"/>
        <v>0</v>
      </c>
      <c r="T13" s="44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7</v>
      </c>
      <c r="I14" s="14">
        <v>1</v>
      </c>
      <c r="J14" s="14">
        <v>6</v>
      </c>
      <c r="K14" s="14">
        <v>0</v>
      </c>
      <c r="L14" s="14">
        <v>2</v>
      </c>
      <c r="M14" s="13">
        <v>0</v>
      </c>
      <c r="N14" s="15">
        <f t="shared" si="1"/>
        <v>0</v>
      </c>
      <c r="O14" s="16">
        <v>4643.1000000000004</v>
      </c>
      <c r="P14" s="16">
        <v>4643.1000000000004</v>
      </c>
      <c r="Q14" s="15">
        <f t="shared" si="2"/>
        <v>1</v>
      </c>
      <c r="R14" s="44">
        <v>4643.1000000000004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</v>
      </c>
      <c r="H15" s="14">
        <v>3</v>
      </c>
      <c r="I15" s="14">
        <v>0</v>
      </c>
      <c r="J15" s="14">
        <v>3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44">
        <v>0</v>
      </c>
      <c r="S15" s="45">
        <f t="shared" si="3"/>
        <v>0</v>
      </c>
      <c r="T15" s="44">
        <f t="shared" si="4"/>
        <v>1</v>
      </c>
      <c r="U15" s="15">
        <f t="shared" si="5"/>
        <v>1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3855.56</v>
      </c>
      <c r="H16" s="14">
        <v>15</v>
      </c>
      <c r="I16" s="14">
        <v>1</v>
      </c>
      <c r="J16" s="14">
        <v>14</v>
      </c>
      <c r="K16" s="14">
        <v>3</v>
      </c>
      <c r="L16" s="14">
        <v>7</v>
      </c>
      <c r="M16" s="13">
        <v>3</v>
      </c>
      <c r="N16" s="15">
        <f t="shared" si="1"/>
        <v>0.2</v>
      </c>
      <c r="O16" s="16">
        <v>3855.56</v>
      </c>
      <c r="P16" s="16">
        <v>3855.56</v>
      </c>
      <c r="Q16" s="15">
        <f t="shared" si="2"/>
        <v>1</v>
      </c>
      <c r="R16" s="44">
        <v>3855.56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3</v>
      </c>
      <c r="I17" s="14">
        <v>1</v>
      </c>
      <c r="J17" s="14">
        <v>2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44">
        <v>0</v>
      </c>
      <c r="S17" s="45">
        <f t="shared" si="3"/>
        <v>0</v>
      </c>
      <c r="T17" s="44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6</v>
      </c>
      <c r="I18" s="14">
        <v>2</v>
      </c>
      <c r="J18" s="14">
        <v>4</v>
      </c>
      <c r="K18" s="14">
        <v>0</v>
      </c>
      <c r="L18" s="14">
        <v>3</v>
      </c>
      <c r="M18" s="13">
        <v>0</v>
      </c>
      <c r="N18" s="15">
        <f t="shared" si="1"/>
        <v>0</v>
      </c>
      <c r="O18" s="16">
        <v>1979.86</v>
      </c>
      <c r="P18" s="16">
        <v>1979.86</v>
      </c>
      <c r="Q18" s="15">
        <f t="shared" si="2"/>
        <v>1</v>
      </c>
      <c r="R18" s="44">
        <v>1979.86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5</v>
      </c>
      <c r="I19" s="14">
        <v>3</v>
      </c>
      <c r="J19" s="14">
        <v>3</v>
      </c>
      <c r="K19" s="14">
        <v>1</v>
      </c>
      <c r="L19" s="14">
        <v>1</v>
      </c>
      <c r="M19" s="13">
        <v>1</v>
      </c>
      <c r="N19" s="15">
        <f t="shared" si="1"/>
        <v>0.2</v>
      </c>
      <c r="O19" s="16">
        <v>893.99</v>
      </c>
      <c r="P19" s="16">
        <v>893.99</v>
      </c>
      <c r="Q19" s="15">
        <f t="shared" si="2"/>
        <v>1</v>
      </c>
      <c r="R19" s="44">
        <v>893.99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8</v>
      </c>
      <c r="I20" s="14">
        <v>1</v>
      </c>
      <c r="J20" s="14">
        <v>7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44">
        <v>0</v>
      </c>
      <c r="S20" s="45">
        <f t="shared" si="3"/>
        <v>0</v>
      </c>
      <c r="T20" s="44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8</v>
      </c>
      <c r="I21" s="14">
        <v>1</v>
      </c>
      <c r="J21" s="14">
        <v>7</v>
      </c>
      <c r="K21" s="14">
        <v>0</v>
      </c>
      <c r="L21" s="14">
        <v>3</v>
      </c>
      <c r="M21" s="13">
        <v>0</v>
      </c>
      <c r="N21" s="15">
        <f t="shared" si="1"/>
        <v>0</v>
      </c>
      <c r="O21" s="16">
        <v>2809.76</v>
      </c>
      <c r="P21" s="16">
        <v>2809.76</v>
      </c>
      <c r="Q21" s="1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10</v>
      </c>
      <c r="I22" s="14">
        <v>3</v>
      </c>
      <c r="J22" s="14">
        <v>7</v>
      </c>
      <c r="K22" s="14">
        <v>2</v>
      </c>
      <c r="L22" s="14">
        <v>2</v>
      </c>
      <c r="M22" s="13">
        <v>2</v>
      </c>
      <c r="N22" s="15">
        <f t="shared" si="1"/>
        <v>0.2</v>
      </c>
      <c r="O22" s="16">
        <v>1777.46</v>
      </c>
      <c r="P22" s="16">
        <v>1777.46</v>
      </c>
      <c r="Q22" s="15">
        <f t="shared" si="2"/>
        <v>1</v>
      </c>
      <c r="R22" s="44">
        <v>1777.46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12</v>
      </c>
      <c r="I23" s="14">
        <v>0</v>
      </c>
      <c r="J23" s="14">
        <v>12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44">
        <v>0</v>
      </c>
      <c r="S23" s="45">
        <f t="shared" si="3"/>
        <v>0</v>
      </c>
      <c r="T23" s="44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5</v>
      </c>
      <c r="I24" s="14">
        <v>0</v>
      </c>
      <c r="J24" s="14">
        <v>5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44">
        <v>0</v>
      </c>
      <c r="S24" s="45">
        <f t="shared" si="3"/>
        <v>0</v>
      </c>
      <c r="T24" s="44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4742.99</v>
      </c>
      <c r="H25" s="14">
        <v>15</v>
      </c>
      <c r="I25" s="14">
        <v>1</v>
      </c>
      <c r="J25" s="14">
        <v>14</v>
      </c>
      <c r="K25" s="14">
        <v>1</v>
      </c>
      <c r="L25" s="14">
        <v>8</v>
      </c>
      <c r="M25" s="13">
        <v>1</v>
      </c>
      <c r="N25" s="15">
        <f t="shared" si="1"/>
        <v>6.6666666666666666E-2</v>
      </c>
      <c r="O25" s="16">
        <v>4742.99</v>
      </c>
      <c r="P25" s="16">
        <v>4742.99</v>
      </c>
      <c r="Q25" s="15">
        <f t="shared" si="2"/>
        <v>1</v>
      </c>
      <c r="R25" s="44">
        <v>4742.99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1</v>
      </c>
      <c r="Q26" s="15">
        <f t="shared" si="2"/>
        <v>0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5</v>
      </c>
      <c r="I27" s="14">
        <v>2</v>
      </c>
      <c r="J27" s="14">
        <v>3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14</v>
      </c>
      <c r="I28" s="14">
        <v>4</v>
      </c>
      <c r="J28" s="14">
        <v>10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6</v>
      </c>
      <c r="I29" s="14">
        <v>3</v>
      </c>
      <c r="J29" s="14">
        <v>3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44">
        <v>0</v>
      </c>
      <c r="S29" s="45">
        <f t="shared" si="3"/>
        <v>0</v>
      </c>
      <c r="T29" s="44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3</v>
      </c>
      <c r="I30" s="14">
        <v>0</v>
      </c>
      <c r="J30" s="14">
        <v>3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6</v>
      </c>
      <c r="I31" s="14">
        <v>2</v>
      </c>
      <c r="J31" s="14">
        <v>4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44">
        <v>0</v>
      </c>
      <c r="S31" s="45">
        <f t="shared" si="3"/>
        <v>0</v>
      </c>
      <c r="T31" s="44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2</v>
      </c>
      <c r="I32" s="14">
        <v>0</v>
      </c>
      <c r="J32" s="14">
        <v>2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44">
        <v>0</v>
      </c>
      <c r="S32" s="45">
        <f t="shared" si="3"/>
        <v>0</v>
      </c>
      <c r="T32" s="44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4</v>
      </c>
      <c r="I33" s="14">
        <v>0</v>
      </c>
      <c r="J33" s="14">
        <v>4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44">
        <v>0</v>
      </c>
      <c r="S33" s="45">
        <f t="shared" si="3"/>
        <v>0</v>
      </c>
      <c r="T33" s="44">
        <f t="shared" si="4"/>
        <v>1</v>
      </c>
      <c r="U33" s="15">
        <f t="shared" si="5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1"/>
        <v>0.25</v>
      </c>
      <c r="O34" s="16">
        <v>208.06</v>
      </c>
      <c r="P34" s="16">
        <v>208.06</v>
      </c>
      <c r="Q34" s="15">
        <f t="shared" si="2"/>
        <v>1</v>
      </c>
      <c r="R34" s="44">
        <v>208.06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4</v>
      </c>
      <c r="I35" s="14">
        <v>0</v>
      </c>
      <c r="J35" s="14">
        <v>4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44">
        <v>0</v>
      </c>
      <c r="S35" s="45">
        <f t="shared" si="3"/>
        <v>0</v>
      </c>
      <c r="T35" s="44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44">
        <v>0</v>
      </c>
      <c r="S36" s="45">
        <f t="shared" si="3"/>
        <v>0</v>
      </c>
      <c r="T36" s="44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1"/>
        <v>0.5</v>
      </c>
      <c r="O37" s="16">
        <v>317.68</v>
      </c>
      <c r="P37" s="16">
        <v>317.68</v>
      </c>
      <c r="Q37" s="15">
        <f t="shared" si="2"/>
        <v>1</v>
      </c>
      <c r="R37" s="44">
        <v>317.68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122.8</v>
      </c>
      <c r="H38" s="14">
        <v>4</v>
      </c>
      <c r="I38" s="14">
        <v>0</v>
      </c>
      <c r="J38" s="14">
        <v>4</v>
      </c>
      <c r="K38" s="14">
        <v>1</v>
      </c>
      <c r="L38" s="14">
        <v>1</v>
      </c>
      <c r="M38" s="13">
        <v>1</v>
      </c>
      <c r="N38" s="15">
        <f t="shared" ref="N38:N74" si="7">IF(H38=0,0,K38/H38)</f>
        <v>0.25</v>
      </c>
      <c r="O38" s="16">
        <v>122.8</v>
      </c>
      <c r="P38" s="16">
        <v>122.8</v>
      </c>
      <c r="Q38" s="15">
        <f t="shared" ref="Q38:Q69" si="8">IF(O38=0,0,P38/O38)</f>
        <v>1</v>
      </c>
      <c r="R38" s="44">
        <v>122.8</v>
      </c>
      <c r="S38" s="45">
        <f t="shared" ref="S38:S69" si="9">IF(P38=0,0,R38/P38)</f>
        <v>1</v>
      </c>
      <c r="T38" s="44">
        <f t="shared" ref="T38:T73" si="10">(P38-R38)</f>
        <v>0</v>
      </c>
      <c r="U38" s="15">
        <f t="shared" ref="U38:U69" si="11">IF(P38=0,0,T38/P38)</f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520.16999999999996</v>
      </c>
      <c r="H39" s="14">
        <v>8</v>
      </c>
      <c r="I39" s="14">
        <v>2</v>
      </c>
      <c r="J39" s="14">
        <v>6</v>
      </c>
      <c r="K39" s="14">
        <v>0</v>
      </c>
      <c r="L39" s="14">
        <v>1</v>
      </c>
      <c r="M39" s="13">
        <v>0</v>
      </c>
      <c r="N39" s="15">
        <f t="shared" si="7"/>
        <v>0</v>
      </c>
      <c r="O39" s="16">
        <v>520.16999999999996</v>
      </c>
      <c r="P39" s="16">
        <v>520.16999999999996</v>
      </c>
      <c r="Q39" s="15">
        <f t="shared" si="8"/>
        <v>1</v>
      </c>
      <c r="R39" s="44">
        <v>520.16999999999996</v>
      </c>
      <c r="S39" s="45">
        <f t="shared" si="9"/>
        <v>1</v>
      </c>
      <c r="T39" s="44">
        <f t="shared" si="10"/>
        <v>0</v>
      </c>
      <c r="U39" s="15">
        <f t="shared" si="11"/>
        <v>0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1490.61</v>
      </c>
      <c r="H40" s="14">
        <v>8</v>
      </c>
      <c r="I40" s="14">
        <v>0</v>
      </c>
      <c r="J40" s="14">
        <v>8</v>
      </c>
      <c r="K40" s="14">
        <v>2</v>
      </c>
      <c r="L40" s="14">
        <v>5</v>
      </c>
      <c r="M40" s="13">
        <v>2</v>
      </c>
      <c r="N40" s="15">
        <f t="shared" si="7"/>
        <v>0.25</v>
      </c>
      <c r="O40" s="16">
        <v>1490.61</v>
      </c>
      <c r="P40" s="16">
        <v>1490.61</v>
      </c>
      <c r="Q40" s="15">
        <f t="shared" si="8"/>
        <v>1</v>
      </c>
      <c r="R40" s="44">
        <v>1490.61</v>
      </c>
      <c r="S40" s="45">
        <f t="shared" si="9"/>
        <v>1</v>
      </c>
      <c r="T40" s="44">
        <f t="shared" si="10"/>
        <v>0</v>
      </c>
      <c r="U40" s="15">
        <f t="shared" si="11"/>
        <v>0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362.75</v>
      </c>
      <c r="H41" s="14">
        <v>8</v>
      </c>
      <c r="I41" s="14">
        <v>1</v>
      </c>
      <c r="J41" s="14">
        <v>7</v>
      </c>
      <c r="K41" s="14">
        <v>1</v>
      </c>
      <c r="L41" s="14">
        <v>8</v>
      </c>
      <c r="M41" s="13">
        <v>0</v>
      </c>
      <c r="N41" s="15">
        <f t="shared" si="7"/>
        <v>0.125</v>
      </c>
      <c r="O41" s="16">
        <v>362.75</v>
      </c>
      <c r="P41" s="16">
        <v>362.75</v>
      </c>
      <c r="Q41" s="15">
        <f t="shared" si="8"/>
        <v>1</v>
      </c>
      <c r="R41" s="44">
        <v>362.75</v>
      </c>
      <c r="S41" s="45">
        <f t="shared" si="9"/>
        <v>1</v>
      </c>
      <c r="T41" s="44">
        <f t="shared" si="10"/>
        <v>0</v>
      </c>
      <c r="U41" s="15">
        <f t="shared" si="11"/>
        <v>0</v>
      </c>
    </row>
    <row r="42" spans="1:21">
      <c r="A42" s="23">
        <v>37</v>
      </c>
      <c r="B42" s="11" t="s">
        <v>22</v>
      </c>
      <c r="C42" s="31"/>
      <c r="D42" s="24" t="s">
        <v>128</v>
      </c>
      <c r="E42" s="30" t="s">
        <v>34</v>
      </c>
      <c r="F42" s="11" t="s">
        <v>129</v>
      </c>
      <c r="G42" s="20">
        <f t="shared" si="6"/>
        <v>2966.14</v>
      </c>
      <c r="H42" s="14">
        <v>2</v>
      </c>
      <c r="I42" s="14">
        <v>0</v>
      </c>
      <c r="J42" s="14">
        <v>2</v>
      </c>
      <c r="K42" s="14">
        <v>0</v>
      </c>
      <c r="L42" s="14">
        <v>1</v>
      </c>
      <c r="M42" s="13">
        <v>0</v>
      </c>
      <c r="N42" s="15">
        <f t="shared" si="7"/>
        <v>0</v>
      </c>
      <c r="O42" s="16">
        <v>2966.14</v>
      </c>
      <c r="P42" s="16">
        <v>2966.14</v>
      </c>
      <c r="Q42" s="15">
        <f t="shared" si="8"/>
        <v>1</v>
      </c>
      <c r="R42" s="44">
        <v>2966.14</v>
      </c>
      <c r="S42" s="45">
        <f t="shared" si="9"/>
        <v>1</v>
      </c>
      <c r="T42" s="44">
        <f t="shared" si="10"/>
        <v>0</v>
      </c>
      <c r="U42" s="15">
        <f t="shared" si="11"/>
        <v>0</v>
      </c>
    </row>
    <row r="43" spans="1:21">
      <c r="A43" s="23">
        <v>38</v>
      </c>
      <c r="B43" s="11" t="s">
        <v>22</v>
      </c>
      <c r="C43" s="31"/>
      <c r="D43" s="24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4</v>
      </c>
      <c r="I43" s="14">
        <v>0</v>
      </c>
      <c r="J43" s="14">
        <v>4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44">
        <v>0</v>
      </c>
      <c r="S43" s="45">
        <f t="shared" si="9"/>
        <v>0</v>
      </c>
      <c r="T43" s="44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1097.2</v>
      </c>
      <c r="H44" s="14">
        <v>3</v>
      </c>
      <c r="I44" s="14">
        <v>0</v>
      </c>
      <c r="J44" s="14">
        <v>3</v>
      </c>
      <c r="K44" s="14">
        <v>0</v>
      </c>
      <c r="L44" s="14">
        <v>2</v>
      </c>
      <c r="M44" s="13">
        <v>0</v>
      </c>
      <c r="N44" s="15">
        <f t="shared" si="7"/>
        <v>0</v>
      </c>
      <c r="O44" s="16">
        <v>1097.2</v>
      </c>
      <c r="P44" s="16">
        <v>1097.2</v>
      </c>
      <c r="Q44" s="15">
        <f t="shared" si="8"/>
        <v>1</v>
      </c>
      <c r="R44" s="44">
        <v>1097.2</v>
      </c>
      <c r="S44" s="45">
        <f t="shared" si="9"/>
        <v>1</v>
      </c>
      <c r="T44" s="44">
        <f t="shared" si="10"/>
        <v>0</v>
      </c>
      <c r="U44" s="15">
        <f t="shared" si="11"/>
        <v>0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5607.21</v>
      </c>
      <c r="H45" s="14">
        <v>6</v>
      </c>
      <c r="I45" s="14">
        <v>2</v>
      </c>
      <c r="J45" s="14">
        <v>2</v>
      </c>
      <c r="K45" s="14">
        <v>4</v>
      </c>
      <c r="L45" s="14">
        <v>4</v>
      </c>
      <c r="M45" s="13">
        <v>4</v>
      </c>
      <c r="N45" s="15">
        <f t="shared" si="7"/>
        <v>0.66666666666666663</v>
      </c>
      <c r="O45" s="16">
        <v>5607.21</v>
      </c>
      <c r="P45" s="16">
        <v>5607.21</v>
      </c>
      <c r="Q45" s="15">
        <f t="shared" si="8"/>
        <v>1</v>
      </c>
      <c r="R45" s="44">
        <v>5607.21</v>
      </c>
      <c r="S45" s="45">
        <f t="shared" si="9"/>
        <v>1</v>
      </c>
      <c r="T45" s="44">
        <f t="shared" si="10"/>
        <v>0</v>
      </c>
      <c r="U45" s="15">
        <f t="shared" si="11"/>
        <v>0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15</v>
      </c>
      <c r="I46" s="14">
        <v>2</v>
      </c>
      <c r="J46" s="14">
        <v>13</v>
      </c>
      <c r="K46" s="14">
        <v>4</v>
      </c>
      <c r="L46" s="14">
        <v>4</v>
      </c>
      <c r="M46" s="13">
        <v>4</v>
      </c>
      <c r="N46" s="15">
        <f t="shared" si="7"/>
        <v>0.26666666666666666</v>
      </c>
      <c r="O46" s="16">
        <v>2012.14</v>
      </c>
      <c r="P46" s="16">
        <v>2012.14</v>
      </c>
      <c r="Q46" s="15">
        <f t="shared" si="8"/>
        <v>1</v>
      </c>
      <c r="R46" s="44">
        <v>2012.14</v>
      </c>
      <c r="S46" s="45">
        <f t="shared" si="9"/>
        <v>1</v>
      </c>
      <c r="T46" s="44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4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5</v>
      </c>
      <c r="I47" s="14">
        <v>0</v>
      </c>
      <c r="J47" s="14">
        <v>5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44">
        <v>0</v>
      </c>
      <c r="S47" s="45">
        <f t="shared" si="9"/>
        <v>0</v>
      </c>
      <c r="T47" s="44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6524.92</v>
      </c>
      <c r="H48" s="14">
        <v>8</v>
      </c>
      <c r="I48" s="14">
        <v>0</v>
      </c>
      <c r="J48" s="14">
        <v>8</v>
      </c>
      <c r="K48" s="14">
        <v>1</v>
      </c>
      <c r="L48" s="14">
        <v>7</v>
      </c>
      <c r="M48" s="13">
        <v>1</v>
      </c>
      <c r="N48" s="15">
        <f t="shared" si="7"/>
        <v>0.125</v>
      </c>
      <c r="O48" s="16">
        <v>1905.08</v>
      </c>
      <c r="P48" s="16">
        <v>6524.92</v>
      </c>
      <c r="Q48" s="15">
        <f t="shared" si="8"/>
        <v>3.4250110231591324</v>
      </c>
      <c r="R48" s="44">
        <v>6524.92</v>
      </c>
      <c r="S48" s="45">
        <f t="shared" si="9"/>
        <v>1</v>
      </c>
      <c r="T48" s="44">
        <f t="shared" si="10"/>
        <v>0</v>
      </c>
      <c r="U48" s="15">
        <f t="shared" si="11"/>
        <v>0</v>
      </c>
    </row>
    <row r="49" spans="1:21">
      <c r="A49" s="23">
        <v>44</v>
      </c>
      <c r="B49" s="11" t="s">
        <v>22</v>
      </c>
      <c r="C49" s="31"/>
      <c r="D49" s="24" t="s">
        <v>138</v>
      </c>
      <c r="E49" s="24" t="s">
        <v>47</v>
      </c>
      <c r="F49" s="11" t="s">
        <v>139</v>
      </c>
      <c r="G49" s="20">
        <f t="shared" si="6"/>
        <v>802.88</v>
      </c>
      <c r="H49" s="14">
        <v>6</v>
      </c>
      <c r="I49" s="14">
        <v>0</v>
      </c>
      <c r="J49" s="14">
        <v>6</v>
      </c>
      <c r="K49" s="14">
        <v>3</v>
      </c>
      <c r="L49" s="14">
        <v>3</v>
      </c>
      <c r="M49" s="13">
        <v>3</v>
      </c>
      <c r="N49" s="15">
        <f t="shared" si="7"/>
        <v>0.5</v>
      </c>
      <c r="O49" s="16">
        <v>802.88</v>
      </c>
      <c r="P49" s="16">
        <v>802.88</v>
      </c>
      <c r="Q49" s="15">
        <f t="shared" si="8"/>
        <v>1</v>
      </c>
      <c r="R49" s="44">
        <v>802.88</v>
      </c>
      <c r="S49" s="45">
        <f t="shared" si="9"/>
        <v>1</v>
      </c>
      <c r="T49" s="44">
        <f t="shared" si="10"/>
        <v>0</v>
      </c>
      <c r="U49" s="15">
        <f t="shared" si="11"/>
        <v>0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4</v>
      </c>
      <c r="I50" s="14">
        <v>2</v>
      </c>
      <c r="J50" s="14">
        <v>2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44">
        <v>0</v>
      </c>
      <c r="S50" s="45">
        <f t="shared" si="9"/>
        <v>0</v>
      </c>
      <c r="T50" s="44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4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2</v>
      </c>
      <c r="I51" s="14">
        <v>0</v>
      </c>
      <c r="J51" s="14">
        <v>2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44">
        <v>0</v>
      </c>
      <c r="S51" s="45">
        <f t="shared" si="9"/>
        <v>0</v>
      </c>
      <c r="T51" s="44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5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3</v>
      </c>
      <c r="I52" s="14">
        <v>1</v>
      </c>
      <c r="J52" s="14">
        <v>2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44">
        <v>0</v>
      </c>
      <c r="S52" s="45">
        <f t="shared" si="9"/>
        <v>0</v>
      </c>
      <c r="T52" s="44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5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44">
        <v>0</v>
      </c>
      <c r="S53" s="45">
        <f t="shared" si="9"/>
        <v>0</v>
      </c>
      <c r="T53" s="44">
        <f t="shared" si="10"/>
        <v>1</v>
      </c>
      <c r="U53" s="15">
        <f t="shared" si="11"/>
        <v>1</v>
      </c>
    </row>
    <row r="54" spans="1:21" ht="30">
      <c r="A54" s="23">
        <v>49</v>
      </c>
      <c r="B54" s="11" t="s">
        <v>22</v>
      </c>
      <c r="C54" s="31"/>
      <c r="D54" s="42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5</v>
      </c>
      <c r="I54" s="14">
        <v>2</v>
      </c>
      <c r="J54" s="14">
        <v>3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44">
        <v>0</v>
      </c>
      <c r="S54" s="45">
        <f t="shared" si="9"/>
        <v>0</v>
      </c>
      <c r="T54" s="44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42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3</v>
      </c>
      <c r="I55" s="14">
        <v>0</v>
      </c>
      <c r="J55" s="14">
        <v>3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44">
        <v>0</v>
      </c>
      <c r="S55" s="45">
        <f t="shared" si="9"/>
        <v>0</v>
      </c>
      <c r="T55" s="44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42" t="s">
        <v>152</v>
      </c>
      <c r="E56" s="24" t="s">
        <v>34</v>
      </c>
      <c r="F56" s="11" t="s">
        <v>153</v>
      </c>
      <c r="G56" s="20">
        <f t="shared" si="6"/>
        <v>4938.28</v>
      </c>
      <c r="H56" s="14">
        <v>4</v>
      </c>
      <c r="I56" s="14">
        <v>0</v>
      </c>
      <c r="J56" s="14">
        <v>4</v>
      </c>
      <c r="K56" s="14">
        <v>0</v>
      </c>
      <c r="L56" s="14">
        <v>3</v>
      </c>
      <c r="M56" s="13">
        <v>0</v>
      </c>
      <c r="N56" s="15">
        <f t="shared" si="7"/>
        <v>0</v>
      </c>
      <c r="O56" s="16">
        <v>4938.28</v>
      </c>
      <c r="P56" s="16">
        <v>4938.28</v>
      </c>
      <c r="Q56" s="15">
        <f t="shared" si="8"/>
        <v>1</v>
      </c>
      <c r="R56" s="44">
        <v>4938.28</v>
      </c>
      <c r="S56" s="45">
        <f t="shared" si="9"/>
        <v>1</v>
      </c>
      <c r="T56" s="44">
        <f t="shared" si="10"/>
        <v>0</v>
      </c>
      <c r="U56" s="15">
        <f t="shared" si="11"/>
        <v>0</v>
      </c>
    </row>
    <row r="57" spans="1:21">
      <c r="A57" s="23">
        <v>52</v>
      </c>
      <c r="B57" s="11" t="s">
        <v>22</v>
      </c>
      <c r="C57" s="31"/>
      <c r="D57" s="25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44">
        <v>0</v>
      </c>
      <c r="S57" s="45">
        <f t="shared" si="9"/>
        <v>0</v>
      </c>
      <c r="T57" s="44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2204.06</v>
      </c>
      <c r="H58" s="14">
        <v>8</v>
      </c>
      <c r="I58" s="14">
        <v>3</v>
      </c>
      <c r="J58" s="14">
        <v>5</v>
      </c>
      <c r="K58" s="14">
        <v>1</v>
      </c>
      <c r="L58" s="14">
        <v>2</v>
      </c>
      <c r="M58" s="13">
        <v>1</v>
      </c>
      <c r="N58" s="15">
        <f t="shared" si="7"/>
        <v>0.125</v>
      </c>
      <c r="O58" s="16">
        <v>2204.06</v>
      </c>
      <c r="P58" s="16">
        <v>2204.06</v>
      </c>
      <c r="Q58" s="15">
        <f t="shared" si="8"/>
        <v>1</v>
      </c>
      <c r="R58" s="44">
        <v>2204.06</v>
      </c>
      <c r="S58" s="45">
        <f t="shared" si="9"/>
        <v>1</v>
      </c>
      <c r="T58" s="44">
        <f t="shared" si="10"/>
        <v>0</v>
      </c>
      <c r="U58" s="15">
        <f t="shared" si="11"/>
        <v>0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7</v>
      </c>
      <c r="I59" s="14">
        <v>1</v>
      </c>
      <c r="J59" s="14">
        <v>6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44">
        <v>317.68</v>
      </c>
      <c r="S59" s="45">
        <f t="shared" si="9"/>
        <v>1</v>
      </c>
      <c r="T59" s="44">
        <f t="shared" si="10"/>
        <v>0</v>
      </c>
      <c r="U59" s="15">
        <f t="shared" si="11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964.66</v>
      </c>
      <c r="H60" s="14"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7"/>
        <v>0.16666666666666666</v>
      </c>
      <c r="O60" s="16">
        <v>964.66</v>
      </c>
      <c r="P60" s="16">
        <v>964.66</v>
      </c>
      <c r="Q60" s="15">
        <f t="shared" si="8"/>
        <v>1</v>
      </c>
      <c r="R60" s="44">
        <v>964.66</v>
      </c>
      <c r="S60" s="45">
        <f t="shared" si="9"/>
        <v>1</v>
      </c>
      <c r="T60" s="44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42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44">
        <v>0</v>
      </c>
      <c r="S61" s="45">
        <f t="shared" si="9"/>
        <v>0</v>
      </c>
      <c r="T61" s="44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42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2</v>
      </c>
      <c r="I62" s="14">
        <v>0</v>
      </c>
      <c r="J62" s="14">
        <v>2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44">
        <v>1078.2</v>
      </c>
      <c r="S62" s="45">
        <f t="shared" si="9"/>
        <v>1</v>
      </c>
      <c r="T62" s="44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8</v>
      </c>
      <c r="I63" s="14">
        <v>3</v>
      </c>
      <c r="J63" s="14">
        <v>5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44">
        <v>0</v>
      </c>
      <c r="S63" s="45">
        <f t="shared" si="9"/>
        <v>0</v>
      </c>
      <c r="T63" s="44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4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3</v>
      </c>
      <c r="I64" s="14">
        <v>1</v>
      </c>
      <c r="J64" s="14">
        <v>2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44">
        <v>0</v>
      </c>
      <c r="S64" s="45">
        <f t="shared" si="9"/>
        <v>0</v>
      </c>
      <c r="T64" s="44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5" t="s">
        <v>77</v>
      </c>
      <c r="E65" s="30" t="s">
        <v>78</v>
      </c>
      <c r="F65" s="11" t="s">
        <v>167</v>
      </c>
      <c r="G65" s="20">
        <f t="shared" si="6"/>
        <v>1</v>
      </c>
      <c r="H65" s="14">
        <v>10</v>
      </c>
      <c r="I65" s="14">
        <v>2</v>
      </c>
      <c r="J65" s="14">
        <v>8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44">
        <v>0</v>
      </c>
      <c r="S65" s="45">
        <f t="shared" si="9"/>
        <v>0</v>
      </c>
      <c r="T65" s="44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5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3</v>
      </c>
      <c r="I66" s="14">
        <v>1</v>
      </c>
      <c r="J66" s="14">
        <v>3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44">
        <v>0</v>
      </c>
      <c r="S66" s="45">
        <f t="shared" si="9"/>
        <v>0</v>
      </c>
      <c r="T66" s="44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5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11</v>
      </c>
      <c r="I67" s="14">
        <v>0</v>
      </c>
      <c r="J67" s="14">
        <v>11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44">
        <v>0</v>
      </c>
      <c r="S67" s="45">
        <f t="shared" si="9"/>
        <v>0</v>
      </c>
      <c r="T67" s="44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5484.31</v>
      </c>
      <c r="H68" s="14">
        <v>6</v>
      </c>
      <c r="I68" s="14">
        <v>2</v>
      </c>
      <c r="J68" s="14">
        <v>4</v>
      </c>
      <c r="K68" s="14">
        <v>2</v>
      </c>
      <c r="L68" s="14">
        <v>3</v>
      </c>
      <c r="M68" s="13">
        <v>2</v>
      </c>
      <c r="N68" s="15">
        <f t="shared" si="7"/>
        <v>0.33333333333333331</v>
      </c>
      <c r="O68" s="16">
        <v>5484.31</v>
      </c>
      <c r="P68" s="16">
        <v>5484.31</v>
      </c>
      <c r="Q68" s="15">
        <f t="shared" si="8"/>
        <v>1</v>
      </c>
      <c r="R68" s="44">
        <v>5484.31</v>
      </c>
      <c r="S68" s="45">
        <f t="shared" si="9"/>
        <v>1</v>
      </c>
      <c r="T68" s="44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4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5</v>
      </c>
      <c r="I69" s="14">
        <v>1</v>
      </c>
      <c r="J69" s="14">
        <v>4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44">
        <v>0</v>
      </c>
      <c r="S69" s="45">
        <f t="shared" si="9"/>
        <v>0</v>
      </c>
      <c r="T69" s="44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122.8</v>
      </c>
      <c r="H70" s="14">
        <v>5</v>
      </c>
      <c r="I70" s="14">
        <v>0</v>
      </c>
      <c r="J70" s="14">
        <v>5</v>
      </c>
      <c r="K70" s="14">
        <v>1</v>
      </c>
      <c r="L70" s="14">
        <v>5</v>
      </c>
      <c r="M70" s="13">
        <v>1</v>
      </c>
      <c r="N70" s="15">
        <f t="shared" si="7"/>
        <v>0.2</v>
      </c>
      <c r="O70" s="16">
        <v>122.8</v>
      </c>
      <c r="P70" s="16">
        <v>122.8</v>
      </c>
      <c r="Q70" s="15">
        <f t="shared" ref="Q70:Q74" si="12">IF(O70=0,0,P70/O70)</f>
        <v>1</v>
      </c>
      <c r="R70" s="44">
        <v>122.8</v>
      </c>
      <c r="S70" s="45">
        <f t="shared" ref="S70:S74" si="13">IF(P70=0,0,R70/P70)</f>
        <v>1</v>
      </c>
      <c r="T70" s="44">
        <f t="shared" si="10"/>
        <v>0</v>
      </c>
      <c r="U70" s="15">
        <f t="shared" ref="U70:U74" si="14">IF(P70=0,0,T70/P70)</f>
        <v>0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1287.21</v>
      </c>
      <c r="H71" s="14">
        <v>4</v>
      </c>
      <c r="I71" s="14">
        <v>0</v>
      </c>
      <c r="J71" s="14">
        <v>4</v>
      </c>
      <c r="K71" s="14">
        <v>0</v>
      </c>
      <c r="L71" s="14">
        <v>1</v>
      </c>
      <c r="M71" s="13">
        <v>0</v>
      </c>
      <c r="N71" s="15">
        <f t="shared" si="7"/>
        <v>0</v>
      </c>
      <c r="O71" s="16">
        <v>1287.21</v>
      </c>
      <c r="P71" s="16">
        <v>1287.21</v>
      </c>
      <c r="Q71" s="15">
        <f t="shared" si="12"/>
        <v>1</v>
      </c>
      <c r="R71" s="44">
        <v>1287.21</v>
      </c>
      <c r="S71" s="45">
        <f t="shared" si="13"/>
        <v>1</v>
      </c>
      <c r="T71" s="44">
        <f t="shared" si="10"/>
        <v>0</v>
      </c>
      <c r="U71" s="15">
        <f t="shared" si="14"/>
        <v>0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603.91</v>
      </c>
      <c r="H72" s="14">
        <v>14</v>
      </c>
      <c r="I72" s="14">
        <v>1</v>
      </c>
      <c r="J72" s="14">
        <v>13</v>
      </c>
      <c r="K72" s="14">
        <v>0</v>
      </c>
      <c r="L72" s="14">
        <v>2</v>
      </c>
      <c r="M72" s="13">
        <v>0</v>
      </c>
      <c r="N72" s="15">
        <f t="shared" si="7"/>
        <v>0</v>
      </c>
      <c r="O72" s="16">
        <v>603.91</v>
      </c>
      <c r="P72" s="16">
        <v>603.91</v>
      </c>
      <c r="Q72" s="15">
        <f t="shared" si="12"/>
        <v>1</v>
      </c>
      <c r="R72" s="44">
        <v>603.91</v>
      </c>
      <c r="S72" s="45">
        <f t="shared" si="13"/>
        <v>1</v>
      </c>
      <c r="T72" s="44">
        <f t="shared" si="10"/>
        <v>0</v>
      </c>
      <c r="U72" s="15">
        <f t="shared" si="14"/>
        <v>0</v>
      </c>
    </row>
    <row r="73" spans="1:21">
      <c r="A73" s="23">
        <v>68</v>
      </c>
      <c r="B73" s="11" t="s">
        <v>22</v>
      </c>
      <c r="C73" s="31"/>
      <c r="D73" s="24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4</v>
      </c>
      <c r="I73" s="14">
        <v>1</v>
      </c>
      <c r="J73" s="14">
        <v>3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44">
        <v>0</v>
      </c>
      <c r="S73" s="45">
        <f t="shared" si="13"/>
        <v>0</v>
      </c>
      <c r="T73" s="44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61222.38</v>
      </c>
      <c r="H74" s="19">
        <f t="shared" si="15"/>
        <v>394</v>
      </c>
      <c r="I74" s="19">
        <f t="shared" si="15"/>
        <v>60</v>
      </c>
      <c r="J74" s="19">
        <f t="shared" si="15"/>
        <v>334</v>
      </c>
      <c r="K74" s="19">
        <f t="shared" si="15"/>
        <v>30</v>
      </c>
      <c r="L74" s="19">
        <f t="shared" si="15"/>
        <v>88</v>
      </c>
      <c r="M74" s="19">
        <f t="shared" si="15"/>
        <v>29</v>
      </c>
      <c r="N74" s="15">
        <f t="shared" si="7"/>
        <v>7.6142131979695438E-2</v>
      </c>
      <c r="O74" s="20">
        <f>SUM(O6:O73)</f>
        <v>56601.54</v>
      </c>
      <c r="P74" s="20">
        <f>SUM(P6:P73)</f>
        <v>61222.38</v>
      </c>
      <c r="Q74" s="15">
        <f t="shared" si="12"/>
        <v>1.0816380614379042</v>
      </c>
      <c r="R74" s="46">
        <f>SUM(R6:R73)</f>
        <v>61185.38</v>
      </c>
      <c r="S74" s="45">
        <f t="shared" si="13"/>
        <v>0.99939564584062235</v>
      </c>
      <c r="T74" s="46">
        <f>SUM(T6:T73)</f>
        <v>37</v>
      </c>
      <c r="U74" s="15">
        <f t="shared" si="14"/>
        <v>6.0435415937766556E-4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74"/>
  <sheetViews>
    <sheetView topLeftCell="C1" workbookViewId="0">
      <selection activeCell="I52" sqref="I52"/>
    </sheetView>
  </sheetViews>
  <sheetFormatPr defaultRowHeight="15"/>
  <cols>
    <col min="1" max="1" width="8.7109375"/>
    <col min="2" max="2" width="20.140625"/>
    <col min="3" max="3" width="11"/>
    <col min="4" max="4" width="36"/>
    <col min="5" max="5" width="24.140625"/>
    <col min="6" max="6" width="23.28515625"/>
    <col min="7" max="7" width="18.140625"/>
    <col min="8" max="8" width="12"/>
    <col min="9" max="9" width="21.28515625"/>
    <col min="10" max="10" width="17.5703125"/>
    <col min="11" max="11" width="16.140625"/>
    <col min="12" max="12" width="17"/>
    <col min="13" max="13" width="15.7109375"/>
    <col min="14" max="14" width="15.5703125"/>
    <col min="15" max="15" width="16.5703125"/>
    <col min="16" max="16" width="14.42578125"/>
    <col min="17" max="17" width="23.7109375"/>
    <col min="18" max="18" width="15.140625"/>
    <col min="19" max="19" width="19"/>
    <col min="20" max="20" width="14.28515625"/>
    <col min="21" max="21" width="24.85546875"/>
    <col min="22" max="1025" width="8.7109375"/>
  </cols>
  <sheetData>
    <row r="1" spans="1:21" ht="83.25" customHeight="1">
      <c r="A1" s="116" t="s">
        <v>195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32.2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30.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4</v>
      </c>
      <c r="I6" s="14">
        <v>1</v>
      </c>
      <c r="J6" s="14">
        <v>3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44">
        <v>0</v>
      </c>
      <c r="S6" s="45">
        <f t="shared" ref="S6:S37" si="3">IF(P6=0,0,R6/P6)</f>
        <v>0</v>
      </c>
      <c r="T6" s="44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44">
        <v>0</v>
      </c>
      <c r="S7" s="45">
        <f t="shared" si="3"/>
        <v>0</v>
      </c>
      <c r="T7" s="44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6</v>
      </c>
      <c r="I8" s="14">
        <v>2</v>
      </c>
      <c r="J8" s="14">
        <v>4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44">
        <v>0</v>
      </c>
      <c r="S8" s="45">
        <f t="shared" si="3"/>
        <v>0</v>
      </c>
      <c r="T8" s="44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15</v>
      </c>
      <c r="I9" s="14">
        <v>0</v>
      </c>
      <c r="J9" s="14">
        <v>15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44">
        <v>905.37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2</v>
      </c>
      <c r="I10" s="14">
        <v>0</v>
      </c>
      <c r="J10" s="14">
        <v>2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44">
        <v>0</v>
      </c>
      <c r="S10" s="45">
        <f t="shared" si="3"/>
        <v>0</v>
      </c>
      <c r="T10" s="44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7</v>
      </c>
      <c r="I11" s="14">
        <v>2</v>
      </c>
      <c r="J11" s="14">
        <v>5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44">
        <v>543.62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5</v>
      </c>
      <c r="I12" s="14">
        <v>0</v>
      </c>
      <c r="J12" s="14">
        <v>5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44">
        <v>0</v>
      </c>
      <c r="S12" s="45">
        <f t="shared" si="3"/>
        <v>0</v>
      </c>
      <c r="T12" s="44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5</v>
      </c>
      <c r="I13" s="14">
        <v>0</v>
      </c>
      <c r="J13" s="14">
        <v>5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44">
        <v>0</v>
      </c>
      <c r="S13" s="45">
        <f t="shared" si="3"/>
        <v>0</v>
      </c>
      <c r="T13" s="44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7</v>
      </c>
      <c r="I14" s="14">
        <v>1</v>
      </c>
      <c r="J14" s="14">
        <v>6</v>
      </c>
      <c r="K14" s="14">
        <v>0</v>
      </c>
      <c r="L14" s="14">
        <v>2</v>
      </c>
      <c r="M14" s="13">
        <v>0</v>
      </c>
      <c r="N14" s="15">
        <f t="shared" si="1"/>
        <v>0</v>
      </c>
      <c r="O14" s="16">
        <v>4643.1000000000004</v>
      </c>
      <c r="P14" s="16">
        <v>4643.1000000000004</v>
      </c>
      <c r="Q14" s="15">
        <f t="shared" si="2"/>
        <v>1</v>
      </c>
      <c r="R14" s="44">
        <v>4643.1000000000004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</v>
      </c>
      <c r="H15" s="14">
        <v>3</v>
      </c>
      <c r="I15" s="14">
        <v>0</v>
      </c>
      <c r="J15" s="14">
        <v>3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44">
        <v>0</v>
      </c>
      <c r="S15" s="45">
        <f t="shared" si="3"/>
        <v>0</v>
      </c>
      <c r="T15" s="44">
        <f t="shared" si="4"/>
        <v>1</v>
      </c>
      <c r="U15" s="15">
        <f t="shared" si="5"/>
        <v>1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3855.56</v>
      </c>
      <c r="H16" s="14">
        <v>15</v>
      </c>
      <c r="I16" s="14">
        <v>1</v>
      </c>
      <c r="J16" s="14">
        <v>14</v>
      </c>
      <c r="K16" s="14">
        <v>3</v>
      </c>
      <c r="L16" s="14">
        <v>7</v>
      </c>
      <c r="M16" s="13">
        <v>3</v>
      </c>
      <c r="N16" s="15">
        <f t="shared" si="1"/>
        <v>0.2</v>
      </c>
      <c r="O16" s="16">
        <v>3855.56</v>
      </c>
      <c r="P16" s="16">
        <v>3855.56</v>
      </c>
      <c r="Q16" s="15">
        <f t="shared" si="2"/>
        <v>1</v>
      </c>
      <c r="R16" s="44">
        <v>3855.56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6</v>
      </c>
      <c r="I17" s="14">
        <v>1</v>
      </c>
      <c r="J17" s="14">
        <v>5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44">
        <v>0</v>
      </c>
      <c r="S17" s="45">
        <f t="shared" si="3"/>
        <v>0</v>
      </c>
      <c r="T17" s="44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7</v>
      </c>
      <c r="I18" s="14">
        <v>3</v>
      </c>
      <c r="J18" s="14">
        <v>4</v>
      </c>
      <c r="K18" s="14">
        <v>0</v>
      </c>
      <c r="L18" s="14">
        <v>3</v>
      </c>
      <c r="M18" s="13">
        <v>0</v>
      </c>
      <c r="N18" s="15">
        <f t="shared" si="1"/>
        <v>0</v>
      </c>
      <c r="O18" s="16">
        <v>1979.86</v>
      </c>
      <c r="P18" s="16">
        <v>1979.86</v>
      </c>
      <c r="Q18" s="15">
        <f t="shared" si="2"/>
        <v>1</v>
      </c>
      <c r="R18" s="44">
        <v>1979.86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5</v>
      </c>
      <c r="I19" s="14">
        <v>3</v>
      </c>
      <c r="J19" s="14">
        <v>3</v>
      </c>
      <c r="K19" s="14">
        <v>1</v>
      </c>
      <c r="L19" s="14">
        <v>1</v>
      </c>
      <c r="M19" s="13">
        <v>1</v>
      </c>
      <c r="N19" s="15">
        <f t="shared" si="1"/>
        <v>0.2</v>
      </c>
      <c r="O19" s="16">
        <v>893.99</v>
      </c>
      <c r="P19" s="16">
        <v>893.99</v>
      </c>
      <c r="Q19" s="15">
        <f t="shared" si="2"/>
        <v>1</v>
      </c>
      <c r="R19" s="44">
        <v>893.99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9</v>
      </c>
      <c r="I20" s="14">
        <v>2</v>
      </c>
      <c r="J20" s="14">
        <v>7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44">
        <v>0</v>
      </c>
      <c r="S20" s="45">
        <f t="shared" si="3"/>
        <v>0</v>
      </c>
      <c r="T20" s="44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8</v>
      </c>
      <c r="I21" s="14">
        <v>1</v>
      </c>
      <c r="J21" s="14">
        <v>7</v>
      </c>
      <c r="K21" s="14">
        <v>0</v>
      </c>
      <c r="L21" s="14">
        <v>3</v>
      </c>
      <c r="M21" s="13">
        <v>0</v>
      </c>
      <c r="N21" s="15">
        <f t="shared" si="1"/>
        <v>0</v>
      </c>
      <c r="O21" s="16">
        <v>2809.76</v>
      </c>
      <c r="P21" s="16">
        <v>2809.76</v>
      </c>
      <c r="Q21" s="1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12</v>
      </c>
      <c r="I22" s="14">
        <v>4</v>
      </c>
      <c r="J22" s="14">
        <v>8</v>
      </c>
      <c r="K22" s="14">
        <v>2</v>
      </c>
      <c r="L22" s="14">
        <v>2</v>
      </c>
      <c r="M22" s="13">
        <v>2</v>
      </c>
      <c r="N22" s="15">
        <f t="shared" si="1"/>
        <v>0.16666666666666666</v>
      </c>
      <c r="O22" s="16">
        <v>1777.46</v>
      </c>
      <c r="P22" s="16">
        <v>1777.46</v>
      </c>
      <c r="Q22" s="15">
        <f t="shared" si="2"/>
        <v>1</v>
      </c>
      <c r="R22" s="44">
        <v>1777.46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13</v>
      </c>
      <c r="I23" s="14">
        <v>0</v>
      </c>
      <c r="J23" s="14">
        <v>13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44">
        <v>0</v>
      </c>
      <c r="S23" s="45">
        <f t="shared" si="3"/>
        <v>0</v>
      </c>
      <c r="T23" s="44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5</v>
      </c>
      <c r="I24" s="14">
        <v>0</v>
      </c>
      <c r="J24" s="14">
        <v>5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44">
        <v>0</v>
      </c>
      <c r="S24" s="45">
        <f t="shared" si="3"/>
        <v>0</v>
      </c>
      <c r="T24" s="44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4742.99</v>
      </c>
      <c r="H25" s="14">
        <v>15</v>
      </c>
      <c r="I25" s="14">
        <v>1</v>
      </c>
      <c r="J25" s="14">
        <v>14</v>
      </c>
      <c r="K25" s="14">
        <v>1</v>
      </c>
      <c r="L25" s="14">
        <v>8</v>
      </c>
      <c r="M25" s="13">
        <v>1</v>
      </c>
      <c r="N25" s="15">
        <f t="shared" si="1"/>
        <v>6.6666666666666666E-2</v>
      </c>
      <c r="O25" s="16">
        <v>4742.99</v>
      </c>
      <c r="P25" s="16">
        <v>4742.99</v>
      </c>
      <c r="Q25" s="15">
        <f t="shared" si="2"/>
        <v>1</v>
      </c>
      <c r="R25" s="44">
        <v>4742.99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1</v>
      </c>
      <c r="Q26" s="15">
        <f t="shared" si="2"/>
        <v>0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5</v>
      </c>
      <c r="I27" s="14">
        <v>2</v>
      </c>
      <c r="J27" s="14">
        <v>3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14</v>
      </c>
      <c r="I28" s="14">
        <v>4</v>
      </c>
      <c r="J28" s="14">
        <v>10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6</v>
      </c>
      <c r="I29" s="14">
        <v>2</v>
      </c>
      <c r="J29" s="14">
        <v>4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44">
        <v>0</v>
      </c>
      <c r="S29" s="45">
        <f t="shared" si="3"/>
        <v>0</v>
      </c>
      <c r="T29" s="44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3</v>
      </c>
      <c r="I30" s="14">
        <v>0</v>
      </c>
      <c r="J30" s="14">
        <v>3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6</v>
      </c>
      <c r="I31" s="14">
        <v>2</v>
      </c>
      <c r="J31" s="14">
        <v>4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44">
        <v>0</v>
      </c>
      <c r="S31" s="45">
        <f t="shared" si="3"/>
        <v>0</v>
      </c>
      <c r="T31" s="44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2</v>
      </c>
      <c r="I32" s="14">
        <v>0</v>
      </c>
      <c r="J32" s="14">
        <v>2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44">
        <v>0</v>
      </c>
      <c r="S32" s="45">
        <f t="shared" si="3"/>
        <v>0</v>
      </c>
      <c r="T32" s="44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4</v>
      </c>
      <c r="I33" s="14">
        <v>0</v>
      </c>
      <c r="J33" s="14">
        <v>4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44">
        <v>0</v>
      </c>
      <c r="S33" s="45">
        <f t="shared" si="3"/>
        <v>0</v>
      </c>
      <c r="T33" s="44">
        <f t="shared" si="4"/>
        <v>1</v>
      </c>
      <c r="U33" s="15">
        <f t="shared" si="5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1"/>
        <v>0.25</v>
      </c>
      <c r="O34" s="16">
        <v>208.06</v>
      </c>
      <c r="P34" s="16">
        <v>208.06</v>
      </c>
      <c r="Q34" s="15">
        <f t="shared" si="2"/>
        <v>1</v>
      </c>
      <c r="R34" s="44">
        <v>208.06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4</v>
      </c>
      <c r="I35" s="14">
        <v>0</v>
      </c>
      <c r="J35" s="14">
        <v>4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44">
        <v>0</v>
      </c>
      <c r="S35" s="45">
        <f t="shared" si="3"/>
        <v>0</v>
      </c>
      <c r="T35" s="44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44">
        <v>0</v>
      </c>
      <c r="S36" s="45">
        <f t="shared" si="3"/>
        <v>0</v>
      </c>
      <c r="T36" s="44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1"/>
        <v>0.5</v>
      </c>
      <c r="O37" s="16">
        <v>317.68</v>
      </c>
      <c r="P37" s="16">
        <v>317.68</v>
      </c>
      <c r="Q37" s="15">
        <f t="shared" si="2"/>
        <v>1</v>
      </c>
      <c r="R37" s="44">
        <v>317.68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122.8</v>
      </c>
      <c r="H38" s="14">
        <v>5</v>
      </c>
      <c r="I38" s="14">
        <v>0</v>
      </c>
      <c r="J38" s="14">
        <v>5</v>
      </c>
      <c r="K38" s="14">
        <v>1</v>
      </c>
      <c r="L38" s="14">
        <v>1</v>
      </c>
      <c r="M38" s="13">
        <v>1</v>
      </c>
      <c r="N38" s="15">
        <f t="shared" ref="N38:N74" si="7">IF(H38=0,0,K38/H38)</f>
        <v>0.2</v>
      </c>
      <c r="O38" s="16">
        <v>122.8</v>
      </c>
      <c r="P38" s="16">
        <v>122.8</v>
      </c>
      <c r="Q38" s="15">
        <f t="shared" ref="Q38:Q69" si="8">IF(O38=0,0,P38/O38)</f>
        <v>1</v>
      </c>
      <c r="R38" s="44">
        <v>122.8</v>
      </c>
      <c r="S38" s="45">
        <f t="shared" ref="S38:S69" si="9">IF(P38=0,0,R38/P38)</f>
        <v>1</v>
      </c>
      <c r="T38" s="44">
        <f t="shared" ref="T38:T73" si="10">(P38-R38)</f>
        <v>0</v>
      </c>
      <c r="U38" s="15">
        <f t="shared" ref="U38:U69" si="11">IF(P38=0,0,T38/P38)</f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520.16999999999996</v>
      </c>
      <c r="H39" s="14">
        <v>8</v>
      </c>
      <c r="I39" s="14">
        <v>2</v>
      </c>
      <c r="J39" s="14">
        <v>6</v>
      </c>
      <c r="K39" s="14">
        <v>0</v>
      </c>
      <c r="L39" s="14">
        <v>1</v>
      </c>
      <c r="M39" s="13">
        <v>0</v>
      </c>
      <c r="N39" s="15">
        <f t="shared" si="7"/>
        <v>0</v>
      </c>
      <c r="O39" s="16">
        <v>520.16999999999996</v>
      </c>
      <c r="P39" s="16">
        <v>520.16999999999996</v>
      </c>
      <c r="Q39" s="15">
        <f t="shared" si="8"/>
        <v>1</v>
      </c>
      <c r="R39" s="44">
        <v>520.16999999999996</v>
      </c>
      <c r="S39" s="45">
        <f t="shared" si="9"/>
        <v>1</v>
      </c>
      <c r="T39" s="44">
        <f t="shared" si="10"/>
        <v>0</v>
      </c>
      <c r="U39" s="15">
        <f t="shared" si="11"/>
        <v>0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1490.61</v>
      </c>
      <c r="H40" s="14">
        <v>8</v>
      </c>
      <c r="I40" s="14">
        <v>0</v>
      </c>
      <c r="J40" s="14">
        <v>8</v>
      </c>
      <c r="K40" s="14">
        <v>2</v>
      </c>
      <c r="L40" s="14">
        <v>5</v>
      </c>
      <c r="M40" s="13">
        <v>2</v>
      </c>
      <c r="N40" s="15">
        <f t="shared" si="7"/>
        <v>0.25</v>
      </c>
      <c r="O40" s="16">
        <v>1490.61</v>
      </c>
      <c r="P40" s="16">
        <v>1490.61</v>
      </c>
      <c r="Q40" s="15">
        <f t="shared" si="8"/>
        <v>1</v>
      </c>
      <c r="R40" s="44">
        <v>1490.61</v>
      </c>
      <c r="S40" s="45">
        <f t="shared" si="9"/>
        <v>1</v>
      </c>
      <c r="T40" s="44">
        <f t="shared" si="10"/>
        <v>0</v>
      </c>
      <c r="U40" s="15">
        <f t="shared" si="11"/>
        <v>0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362.75</v>
      </c>
      <c r="H41" s="14">
        <v>9</v>
      </c>
      <c r="I41" s="14">
        <v>1</v>
      </c>
      <c r="J41" s="14">
        <v>8</v>
      </c>
      <c r="K41" s="14">
        <v>1</v>
      </c>
      <c r="L41" s="14">
        <v>8</v>
      </c>
      <c r="M41" s="13">
        <v>0</v>
      </c>
      <c r="N41" s="15">
        <f t="shared" si="7"/>
        <v>0.1111111111111111</v>
      </c>
      <c r="O41" s="16">
        <v>362.75</v>
      </c>
      <c r="P41" s="16">
        <v>362.75</v>
      </c>
      <c r="Q41" s="15">
        <f t="shared" si="8"/>
        <v>1</v>
      </c>
      <c r="R41" s="44">
        <v>362.75</v>
      </c>
      <c r="S41" s="45">
        <f t="shared" si="9"/>
        <v>1</v>
      </c>
      <c r="T41" s="44">
        <f t="shared" si="10"/>
        <v>0</v>
      </c>
      <c r="U41" s="15">
        <f t="shared" si="11"/>
        <v>0</v>
      </c>
    </row>
    <row r="42" spans="1:21">
      <c r="A42" s="23">
        <v>37</v>
      </c>
      <c r="B42" s="11" t="s">
        <v>22</v>
      </c>
      <c r="C42" s="31"/>
      <c r="D42" s="24" t="s">
        <v>128</v>
      </c>
      <c r="E42" s="30" t="s">
        <v>34</v>
      </c>
      <c r="F42" s="11" t="s">
        <v>129</v>
      </c>
      <c r="G42" s="20">
        <f t="shared" si="6"/>
        <v>2966.14</v>
      </c>
      <c r="H42" s="14">
        <v>2</v>
      </c>
      <c r="I42" s="14">
        <v>0</v>
      </c>
      <c r="J42" s="14">
        <v>2</v>
      </c>
      <c r="K42" s="14">
        <v>0</v>
      </c>
      <c r="L42" s="14">
        <v>1</v>
      </c>
      <c r="M42" s="13">
        <v>0</v>
      </c>
      <c r="N42" s="15">
        <f t="shared" si="7"/>
        <v>0</v>
      </c>
      <c r="O42" s="16">
        <v>2966.14</v>
      </c>
      <c r="P42" s="16">
        <v>2966.14</v>
      </c>
      <c r="Q42" s="15">
        <f t="shared" si="8"/>
        <v>1</v>
      </c>
      <c r="R42" s="44">
        <v>2966.14</v>
      </c>
      <c r="S42" s="45">
        <f t="shared" si="9"/>
        <v>1</v>
      </c>
      <c r="T42" s="44">
        <f t="shared" si="10"/>
        <v>0</v>
      </c>
      <c r="U42" s="15">
        <f t="shared" si="11"/>
        <v>0</v>
      </c>
    </row>
    <row r="43" spans="1:21">
      <c r="A43" s="23">
        <v>38</v>
      </c>
      <c r="B43" s="11" t="s">
        <v>22</v>
      </c>
      <c r="C43" s="31"/>
      <c r="D43" s="24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4</v>
      </c>
      <c r="I43" s="14">
        <v>0</v>
      </c>
      <c r="J43" s="14">
        <v>4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44">
        <v>0</v>
      </c>
      <c r="S43" s="45">
        <f t="shared" si="9"/>
        <v>0</v>
      </c>
      <c r="T43" s="44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1097.2</v>
      </c>
      <c r="H44" s="14">
        <v>3</v>
      </c>
      <c r="I44" s="14">
        <v>0</v>
      </c>
      <c r="J44" s="14">
        <v>3</v>
      </c>
      <c r="K44" s="14">
        <v>0</v>
      </c>
      <c r="L44" s="14">
        <v>2</v>
      </c>
      <c r="M44" s="13">
        <v>0</v>
      </c>
      <c r="N44" s="15">
        <f t="shared" si="7"/>
        <v>0</v>
      </c>
      <c r="O44" s="16">
        <v>1097.2</v>
      </c>
      <c r="P44" s="16">
        <v>1097.2</v>
      </c>
      <c r="Q44" s="15">
        <f t="shared" si="8"/>
        <v>1</v>
      </c>
      <c r="R44" s="44">
        <v>1097.2</v>
      </c>
      <c r="S44" s="45">
        <f t="shared" si="9"/>
        <v>1</v>
      </c>
      <c r="T44" s="44">
        <f t="shared" si="10"/>
        <v>0</v>
      </c>
      <c r="U44" s="15">
        <f t="shared" si="11"/>
        <v>0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5607.21</v>
      </c>
      <c r="H45" s="14">
        <v>4</v>
      </c>
      <c r="I45" s="14">
        <v>2</v>
      </c>
      <c r="J45" s="14">
        <v>2</v>
      </c>
      <c r="K45" s="14">
        <v>4</v>
      </c>
      <c r="L45" s="14">
        <v>4</v>
      </c>
      <c r="M45" s="13">
        <v>4</v>
      </c>
      <c r="N45" s="15">
        <f t="shared" si="7"/>
        <v>1</v>
      </c>
      <c r="O45" s="16">
        <v>5607.21</v>
      </c>
      <c r="P45" s="16">
        <v>5607.21</v>
      </c>
      <c r="Q45" s="15">
        <f t="shared" si="8"/>
        <v>1</v>
      </c>
      <c r="R45" s="44">
        <v>5607.21</v>
      </c>
      <c r="S45" s="45">
        <f t="shared" si="9"/>
        <v>1</v>
      </c>
      <c r="T45" s="44">
        <f t="shared" si="10"/>
        <v>0</v>
      </c>
      <c r="U45" s="15">
        <f t="shared" si="11"/>
        <v>0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15</v>
      </c>
      <c r="I46" s="14">
        <v>2</v>
      </c>
      <c r="J46" s="14">
        <v>13</v>
      </c>
      <c r="K46" s="14">
        <v>4</v>
      </c>
      <c r="L46" s="14">
        <v>4</v>
      </c>
      <c r="M46" s="13">
        <v>4</v>
      </c>
      <c r="N46" s="15">
        <f t="shared" si="7"/>
        <v>0.26666666666666666</v>
      </c>
      <c r="O46" s="16">
        <v>2012.14</v>
      </c>
      <c r="P46" s="16">
        <v>2012.14</v>
      </c>
      <c r="Q46" s="15">
        <f t="shared" si="8"/>
        <v>1</v>
      </c>
      <c r="R46" s="44">
        <v>2012.14</v>
      </c>
      <c r="S46" s="45">
        <f t="shared" si="9"/>
        <v>1</v>
      </c>
      <c r="T46" s="44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4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5</v>
      </c>
      <c r="I47" s="14">
        <v>0</v>
      </c>
      <c r="J47" s="14">
        <v>5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44">
        <v>0</v>
      </c>
      <c r="S47" s="45">
        <f t="shared" si="9"/>
        <v>0</v>
      </c>
      <c r="T47" s="44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6524.92</v>
      </c>
      <c r="H48" s="14">
        <v>8</v>
      </c>
      <c r="I48" s="14">
        <v>0</v>
      </c>
      <c r="J48" s="14">
        <v>8</v>
      </c>
      <c r="K48" s="14">
        <v>1</v>
      </c>
      <c r="L48" s="14">
        <v>7</v>
      </c>
      <c r="M48" s="13">
        <v>1</v>
      </c>
      <c r="N48" s="15">
        <f t="shared" si="7"/>
        <v>0.125</v>
      </c>
      <c r="O48" s="16">
        <v>1905.08</v>
      </c>
      <c r="P48" s="16">
        <v>6524.92</v>
      </c>
      <c r="Q48" s="15">
        <f t="shared" si="8"/>
        <v>3.4250110231591324</v>
      </c>
      <c r="R48" s="44">
        <v>6524.92</v>
      </c>
      <c r="S48" s="45">
        <f t="shared" si="9"/>
        <v>1</v>
      </c>
      <c r="T48" s="44">
        <f t="shared" si="10"/>
        <v>0</v>
      </c>
      <c r="U48" s="15">
        <f t="shared" si="11"/>
        <v>0</v>
      </c>
    </row>
    <row r="49" spans="1:21">
      <c r="A49" s="23">
        <v>44</v>
      </c>
      <c r="B49" s="11" t="s">
        <v>22</v>
      </c>
      <c r="C49" s="31"/>
      <c r="D49" s="24" t="s">
        <v>138</v>
      </c>
      <c r="E49" s="24" t="s">
        <v>47</v>
      </c>
      <c r="F49" s="11" t="s">
        <v>139</v>
      </c>
      <c r="G49" s="20">
        <f t="shared" si="6"/>
        <v>802.88</v>
      </c>
      <c r="H49" s="14">
        <v>8</v>
      </c>
      <c r="I49" s="14">
        <v>0</v>
      </c>
      <c r="J49" s="14">
        <v>8</v>
      </c>
      <c r="K49" s="14">
        <v>3</v>
      </c>
      <c r="L49" s="14">
        <v>3</v>
      </c>
      <c r="M49" s="13">
        <v>3</v>
      </c>
      <c r="N49" s="15">
        <f t="shared" si="7"/>
        <v>0.375</v>
      </c>
      <c r="O49" s="16">
        <v>802.88</v>
      </c>
      <c r="P49" s="16">
        <v>802.88</v>
      </c>
      <c r="Q49" s="15">
        <f t="shared" si="8"/>
        <v>1</v>
      </c>
      <c r="R49" s="44">
        <v>802.88</v>
      </c>
      <c r="S49" s="45">
        <f t="shared" si="9"/>
        <v>1</v>
      </c>
      <c r="T49" s="44">
        <f t="shared" si="10"/>
        <v>0</v>
      </c>
      <c r="U49" s="15">
        <f t="shared" si="11"/>
        <v>0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4</v>
      </c>
      <c r="I50" s="14">
        <v>2</v>
      </c>
      <c r="J50" s="14">
        <v>2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44">
        <v>0</v>
      </c>
      <c r="S50" s="45">
        <f t="shared" si="9"/>
        <v>0</v>
      </c>
      <c r="T50" s="44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4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2</v>
      </c>
      <c r="I51" s="14">
        <v>0</v>
      </c>
      <c r="J51" s="14">
        <v>2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44">
        <v>0</v>
      </c>
      <c r="S51" s="45">
        <f t="shared" si="9"/>
        <v>0</v>
      </c>
      <c r="T51" s="44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5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3</v>
      </c>
      <c r="I52" s="14">
        <v>1</v>
      </c>
      <c r="J52" s="14">
        <v>2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44">
        <v>0</v>
      </c>
      <c r="S52" s="45">
        <f t="shared" si="9"/>
        <v>0</v>
      </c>
      <c r="T52" s="44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5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44">
        <v>0</v>
      </c>
      <c r="S53" s="45">
        <f t="shared" si="9"/>
        <v>0</v>
      </c>
      <c r="T53" s="44">
        <f t="shared" si="10"/>
        <v>1</v>
      </c>
      <c r="U53" s="15">
        <f t="shared" si="11"/>
        <v>1</v>
      </c>
    </row>
    <row r="54" spans="1:21" ht="30">
      <c r="A54" s="23">
        <v>49</v>
      </c>
      <c r="B54" s="11" t="s">
        <v>22</v>
      </c>
      <c r="C54" s="31"/>
      <c r="D54" s="42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5</v>
      </c>
      <c r="I54" s="14">
        <v>2</v>
      </c>
      <c r="J54" s="14">
        <v>3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44">
        <v>0</v>
      </c>
      <c r="S54" s="45">
        <f t="shared" si="9"/>
        <v>0</v>
      </c>
      <c r="T54" s="44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42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3</v>
      </c>
      <c r="I55" s="14">
        <v>0</v>
      </c>
      <c r="J55" s="14">
        <v>3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44">
        <v>0</v>
      </c>
      <c r="S55" s="45">
        <f t="shared" si="9"/>
        <v>0</v>
      </c>
      <c r="T55" s="44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42" t="s">
        <v>152</v>
      </c>
      <c r="E56" s="24" t="s">
        <v>34</v>
      </c>
      <c r="F56" s="11" t="s">
        <v>153</v>
      </c>
      <c r="G56" s="20">
        <f t="shared" si="6"/>
        <v>4938.28</v>
      </c>
      <c r="H56" s="14">
        <v>4</v>
      </c>
      <c r="I56" s="14">
        <v>0</v>
      </c>
      <c r="J56" s="14">
        <v>4</v>
      </c>
      <c r="K56" s="14">
        <v>0</v>
      </c>
      <c r="L56" s="14">
        <v>3</v>
      </c>
      <c r="M56" s="13">
        <v>0</v>
      </c>
      <c r="N56" s="15">
        <f t="shared" si="7"/>
        <v>0</v>
      </c>
      <c r="O56" s="16">
        <v>4938.28</v>
      </c>
      <c r="P56" s="16">
        <v>4938.28</v>
      </c>
      <c r="Q56" s="15">
        <f t="shared" si="8"/>
        <v>1</v>
      </c>
      <c r="R56" s="44">
        <v>4938.28</v>
      </c>
      <c r="S56" s="45">
        <f t="shared" si="9"/>
        <v>1</v>
      </c>
      <c r="T56" s="44">
        <f t="shared" si="10"/>
        <v>0</v>
      </c>
      <c r="U56" s="15">
        <f t="shared" si="11"/>
        <v>0</v>
      </c>
    </row>
    <row r="57" spans="1:21">
      <c r="A57" s="23">
        <v>52</v>
      </c>
      <c r="B57" s="11" t="s">
        <v>22</v>
      </c>
      <c r="C57" s="31"/>
      <c r="D57" s="25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44">
        <v>0</v>
      </c>
      <c r="S57" s="45">
        <f t="shared" si="9"/>
        <v>0</v>
      </c>
      <c r="T57" s="44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2204.06</v>
      </c>
      <c r="H58" s="14">
        <v>8</v>
      </c>
      <c r="I58" s="14">
        <v>3</v>
      </c>
      <c r="J58" s="14">
        <v>5</v>
      </c>
      <c r="K58" s="14">
        <v>1</v>
      </c>
      <c r="L58" s="14">
        <v>2</v>
      </c>
      <c r="M58" s="13">
        <v>1</v>
      </c>
      <c r="N58" s="15">
        <f t="shared" si="7"/>
        <v>0.125</v>
      </c>
      <c r="O58" s="16">
        <v>2204.06</v>
      </c>
      <c r="P58" s="16">
        <v>2204.06</v>
      </c>
      <c r="Q58" s="15">
        <f t="shared" si="8"/>
        <v>1</v>
      </c>
      <c r="R58" s="44">
        <v>2204.06</v>
      </c>
      <c r="S58" s="45">
        <f t="shared" si="9"/>
        <v>1</v>
      </c>
      <c r="T58" s="44">
        <f t="shared" si="10"/>
        <v>0</v>
      </c>
      <c r="U58" s="15">
        <f t="shared" si="11"/>
        <v>0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7</v>
      </c>
      <c r="I59" s="14">
        <v>1</v>
      </c>
      <c r="J59" s="14">
        <v>6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44">
        <v>317.68</v>
      </c>
      <c r="S59" s="45">
        <f t="shared" si="9"/>
        <v>1</v>
      </c>
      <c r="T59" s="44">
        <f t="shared" si="10"/>
        <v>0</v>
      </c>
      <c r="U59" s="15">
        <f t="shared" si="11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964.66</v>
      </c>
      <c r="H60" s="14"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7"/>
        <v>0.16666666666666666</v>
      </c>
      <c r="O60" s="16">
        <v>964.66</v>
      </c>
      <c r="P60" s="16">
        <v>964.66</v>
      </c>
      <c r="Q60" s="15">
        <f t="shared" si="8"/>
        <v>1</v>
      </c>
      <c r="R60" s="44">
        <v>964.66</v>
      </c>
      <c r="S60" s="45">
        <f t="shared" si="9"/>
        <v>1</v>
      </c>
      <c r="T60" s="44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42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44">
        <v>0</v>
      </c>
      <c r="S61" s="45">
        <f t="shared" si="9"/>
        <v>0</v>
      </c>
      <c r="T61" s="44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42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3</v>
      </c>
      <c r="I62" s="14">
        <v>0</v>
      </c>
      <c r="J62" s="14">
        <v>3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44">
        <v>1078.2</v>
      </c>
      <c r="S62" s="45">
        <f t="shared" si="9"/>
        <v>1</v>
      </c>
      <c r="T62" s="44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8</v>
      </c>
      <c r="I63" s="14">
        <v>3</v>
      </c>
      <c r="J63" s="14">
        <v>5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44">
        <v>0</v>
      </c>
      <c r="S63" s="45">
        <f t="shared" si="9"/>
        <v>0</v>
      </c>
      <c r="T63" s="44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4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3</v>
      </c>
      <c r="I64" s="14">
        <v>1</v>
      </c>
      <c r="J64" s="14">
        <v>2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44">
        <v>0</v>
      </c>
      <c r="S64" s="45">
        <f t="shared" si="9"/>
        <v>0</v>
      </c>
      <c r="T64" s="44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5" t="s">
        <v>77</v>
      </c>
      <c r="E65" s="30" t="s">
        <v>78</v>
      </c>
      <c r="F65" s="11" t="s">
        <v>167</v>
      </c>
      <c r="G65" s="20">
        <f t="shared" si="6"/>
        <v>1</v>
      </c>
      <c r="H65" s="14">
        <v>11</v>
      </c>
      <c r="I65" s="14">
        <v>3</v>
      </c>
      <c r="J65" s="14">
        <v>8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44">
        <v>0</v>
      </c>
      <c r="S65" s="45">
        <f t="shared" si="9"/>
        <v>0</v>
      </c>
      <c r="T65" s="44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5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3</v>
      </c>
      <c r="I66" s="14">
        <v>1</v>
      </c>
      <c r="J66" s="14">
        <v>3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44">
        <v>0</v>
      </c>
      <c r="S66" s="45">
        <f t="shared" si="9"/>
        <v>0</v>
      </c>
      <c r="T66" s="44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5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13</v>
      </c>
      <c r="I67" s="14">
        <v>0</v>
      </c>
      <c r="J67" s="14">
        <v>13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44">
        <v>0</v>
      </c>
      <c r="S67" s="45">
        <f t="shared" si="9"/>
        <v>0</v>
      </c>
      <c r="T67" s="44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5484.31</v>
      </c>
      <c r="H68" s="14">
        <v>7</v>
      </c>
      <c r="I68" s="14">
        <v>2</v>
      </c>
      <c r="J68" s="14">
        <v>5</v>
      </c>
      <c r="K68" s="14">
        <v>2</v>
      </c>
      <c r="L68" s="14">
        <v>3</v>
      </c>
      <c r="M68" s="13">
        <v>2</v>
      </c>
      <c r="N68" s="15">
        <f t="shared" si="7"/>
        <v>0.2857142857142857</v>
      </c>
      <c r="O68" s="16">
        <v>5484.31</v>
      </c>
      <c r="P68" s="16">
        <v>5484.31</v>
      </c>
      <c r="Q68" s="15">
        <f t="shared" si="8"/>
        <v>1</v>
      </c>
      <c r="R68" s="44">
        <v>5484.31</v>
      </c>
      <c r="S68" s="45">
        <f t="shared" si="9"/>
        <v>1</v>
      </c>
      <c r="T68" s="44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4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5</v>
      </c>
      <c r="I69" s="14">
        <v>1</v>
      </c>
      <c r="J69" s="14">
        <v>4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44">
        <v>0</v>
      </c>
      <c r="S69" s="45">
        <f t="shared" si="9"/>
        <v>0</v>
      </c>
      <c r="T69" s="44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122.8</v>
      </c>
      <c r="H70" s="14">
        <v>5</v>
      </c>
      <c r="I70" s="14">
        <v>0</v>
      </c>
      <c r="J70" s="14">
        <v>5</v>
      </c>
      <c r="K70" s="14">
        <v>1</v>
      </c>
      <c r="L70" s="14">
        <v>5</v>
      </c>
      <c r="M70" s="13">
        <v>1</v>
      </c>
      <c r="N70" s="15">
        <f t="shared" si="7"/>
        <v>0.2</v>
      </c>
      <c r="O70" s="16">
        <v>122.8</v>
      </c>
      <c r="P70" s="16">
        <v>122.8</v>
      </c>
      <c r="Q70" s="15">
        <f t="shared" ref="Q70:Q74" si="12">IF(O70=0,0,P70/O70)</f>
        <v>1</v>
      </c>
      <c r="R70" s="44">
        <v>122.8</v>
      </c>
      <c r="S70" s="45">
        <f t="shared" ref="S70:S74" si="13">IF(P70=0,0,R70/P70)</f>
        <v>1</v>
      </c>
      <c r="T70" s="44">
        <f t="shared" si="10"/>
        <v>0</v>
      </c>
      <c r="U70" s="15">
        <f t="shared" ref="U70:U74" si="14">IF(P70=0,0,T70/P70)</f>
        <v>0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1287.21</v>
      </c>
      <c r="H71" s="14">
        <v>4</v>
      </c>
      <c r="I71" s="14">
        <v>0</v>
      </c>
      <c r="J71" s="14">
        <v>4</v>
      </c>
      <c r="K71" s="14">
        <v>0</v>
      </c>
      <c r="L71" s="14">
        <v>1</v>
      </c>
      <c r="M71" s="13">
        <v>0</v>
      </c>
      <c r="N71" s="15">
        <f t="shared" si="7"/>
        <v>0</v>
      </c>
      <c r="O71" s="16">
        <v>1287.21</v>
      </c>
      <c r="P71" s="16">
        <v>1287.21</v>
      </c>
      <c r="Q71" s="15">
        <f t="shared" si="12"/>
        <v>1</v>
      </c>
      <c r="R71" s="44">
        <v>1287.21</v>
      </c>
      <c r="S71" s="45">
        <f t="shared" si="13"/>
        <v>1</v>
      </c>
      <c r="T71" s="44">
        <f t="shared" si="10"/>
        <v>0</v>
      </c>
      <c r="U71" s="15">
        <f t="shared" si="14"/>
        <v>0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603.91</v>
      </c>
      <c r="H72" s="14">
        <v>14</v>
      </c>
      <c r="I72" s="14">
        <v>1</v>
      </c>
      <c r="J72" s="14">
        <v>13</v>
      </c>
      <c r="K72" s="14">
        <v>0</v>
      </c>
      <c r="L72" s="14">
        <v>2</v>
      </c>
      <c r="M72" s="13">
        <v>0</v>
      </c>
      <c r="N72" s="15">
        <f t="shared" si="7"/>
        <v>0</v>
      </c>
      <c r="O72" s="16">
        <v>603.91</v>
      </c>
      <c r="P72" s="16">
        <v>603.91</v>
      </c>
      <c r="Q72" s="15">
        <f t="shared" si="12"/>
        <v>1</v>
      </c>
      <c r="R72" s="44">
        <v>603.91</v>
      </c>
      <c r="S72" s="45">
        <f t="shared" si="13"/>
        <v>1</v>
      </c>
      <c r="T72" s="44">
        <f t="shared" si="10"/>
        <v>0</v>
      </c>
      <c r="U72" s="15">
        <f t="shared" si="14"/>
        <v>0</v>
      </c>
    </row>
    <row r="73" spans="1:21">
      <c r="A73" s="23">
        <v>68</v>
      </c>
      <c r="B73" s="11" t="s">
        <v>22</v>
      </c>
      <c r="C73" s="31"/>
      <c r="D73" s="24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5</v>
      </c>
      <c r="I73" s="14">
        <v>1</v>
      </c>
      <c r="J73" s="14">
        <v>4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44">
        <v>0</v>
      </c>
      <c r="S73" s="45">
        <f t="shared" si="13"/>
        <v>0</v>
      </c>
      <c r="T73" s="44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61222.38</v>
      </c>
      <c r="H74" s="19">
        <f t="shared" si="15"/>
        <v>413</v>
      </c>
      <c r="I74" s="19">
        <f t="shared" si="15"/>
        <v>63</v>
      </c>
      <c r="J74" s="19">
        <f t="shared" si="15"/>
        <v>352</v>
      </c>
      <c r="K74" s="19">
        <f t="shared" si="15"/>
        <v>30</v>
      </c>
      <c r="L74" s="19">
        <f t="shared" si="15"/>
        <v>88</v>
      </c>
      <c r="M74" s="19">
        <f t="shared" si="15"/>
        <v>29</v>
      </c>
      <c r="N74" s="15">
        <f t="shared" si="7"/>
        <v>7.2639225181598058E-2</v>
      </c>
      <c r="O74" s="20">
        <f>SUM(O6:O73)</f>
        <v>56601.54</v>
      </c>
      <c r="P74" s="20">
        <f>SUM(P6:P73)</f>
        <v>61222.38</v>
      </c>
      <c r="Q74" s="15">
        <f t="shared" si="12"/>
        <v>1.0816380614379042</v>
      </c>
      <c r="R74" s="46">
        <f>SUM(R6:R73)</f>
        <v>61185.38</v>
      </c>
      <c r="S74" s="45">
        <f t="shared" si="13"/>
        <v>0.99939564584062235</v>
      </c>
      <c r="T74" s="46">
        <f>SUM(T6:T73)</f>
        <v>37</v>
      </c>
      <c r="U74" s="15">
        <f t="shared" si="14"/>
        <v>6.0435415937766556E-4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74"/>
  <sheetViews>
    <sheetView topLeftCell="A49" zoomScale="80" zoomScaleNormal="80" workbookViewId="0">
      <selection activeCell="D86" sqref="D86"/>
    </sheetView>
  </sheetViews>
  <sheetFormatPr defaultRowHeight="15"/>
  <cols>
    <col min="1" max="1" width="7.5703125"/>
    <col min="2" max="2" width="21.42578125"/>
    <col min="3" max="3" width="14.28515625"/>
    <col min="4" max="4" width="43"/>
    <col min="5" max="5" width="20.7109375"/>
    <col min="6" max="6" width="17.5703125"/>
    <col min="7" max="7" width="17.85546875"/>
    <col min="8" max="8" width="15"/>
    <col min="9" max="9" width="25"/>
    <col min="10" max="10" width="19.5703125"/>
    <col min="11" max="11" width="12.85546875"/>
    <col min="12" max="13" width="20.5703125"/>
    <col min="14" max="14" width="23.5703125"/>
    <col min="15" max="15" width="21.5703125"/>
    <col min="16" max="16" width="11.5703125"/>
    <col min="17" max="17" width="19.7109375"/>
    <col min="18" max="18" width="12.7109375"/>
    <col min="19" max="19" width="29.140625"/>
    <col min="20" max="20" width="12.28515625"/>
    <col min="21" max="21" width="29.5703125"/>
    <col min="22" max="1025" width="8.7109375"/>
  </cols>
  <sheetData>
    <row r="1" spans="1:21" ht="78" customHeight="1">
      <c r="A1" s="116" t="s">
        <v>196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09.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6</v>
      </c>
      <c r="I6" s="14">
        <v>2</v>
      </c>
      <c r="J6" s="14">
        <v>4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44">
        <v>0</v>
      </c>
      <c r="S6" s="45">
        <f t="shared" ref="S6:S37" si="3">IF(P6=0,0,R6/P6)</f>
        <v>0</v>
      </c>
      <c r="T6" s="44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44">
        <v>0</v>
      </c>
      <c r="S7" s="45">
        <f t="shared" si="3"/>
        <v>0</v>
      </c>
      <c r="T7" s="44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7</v>
      </c>
      <c r="I8" s="14">
        <v>2</v>
      </c>
      <c r="J8" s="14">
        <v>5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44">
        <v>0</v>
      </c>
      <c r="S8" s="45">
        <f t="shared" si="3"/>
        <v>0</v>
      </c>
      <c r="T8" s="44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15</v>
      </c>
      <c r="I9" s="14">
        <v>0</v>
      </c>
      <c r="J9" s="14">
        <v>15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44">
        <v>905.37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3</v>
      </c>
      <c r="I10" s="14">
        <v>0</v>
      </c>
      <c r="J10" s="14">
        <v>3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44">
        <v>0</v>
      </c>
      <c r="S10" s="45">
        <f t="shared" si="3"/>
        <v>0</v>
      </c>
      <c r="T10" s="44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7</v>
      </c>
      <c r="I11" s="14">
        <v>2</v>
      </c>
      <c r="J11" s="14">
        <v>5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44">
        <v>543.62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5</v>
      </c>
      <c r="I12" s="14">
        <v>0</v>
      </c>
      <c r="J12" s="14">
        <v>5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44">
        <v>0</v>
      </c>
      <c r="S12" s="45">
        <f t="shared" si="3"/>
        <v>0</v>
      </c>
      <c r="T12" s="44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5</v>
      </c>
      <c r="I13" s="14">
        <v>0</v>
      </c>
      <c r="J13" s="14">
        <v>5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44">
        <v>0</v>
      </c>
      <c r="S13" s="45">
        <f t="shared" si="3"/>
        <v>0</v>
      </c>
      <c r="T13" s="44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7</v>
      </c>
      <c r="I14" s="14">
        <v>1</v>
      </c>
      <c r="J14" s="14">
        <v>6</v>
      </c>
      <c r="K14" s="14">
        <v>0</v>
      </c>
      <c r="L14" s="14">
        <v>2</v>
      </c>
      <c r="M14" s="13">
        <v>0</v>
      </c>
      <c r="N14" s="15">
        <f t="shared" si="1"/>
        <v>0</v>
      </c>
      <c r="O14" s="16">
        <v>4643.1000000000004</v>
      </c>
      <c r="P14" s="16">
        <v>4643.1000000000004</v>
      </c>
      <c r="Q14" s="15">
        <f t="shared" si="2"/>
        <v>1</v>
      </c>
      <c r="R14" s="44">
        <v>4643.1000000000004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</v>
      </c>
      <c r="H15" s="14">
        <v>3</v>
      </c>
      <c r="I15" s="14">
        <v>0</v>
      </c>
      <c r="J15" s="14">
        <v>3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44">
        <v>0</v>
      </c>
      <c r="S15" s="45">
        <f t="shared" si="3"/>
        <v>0</v>
      </c>
      <c r="T15" s="44">
        <f t="shared" si="4"/>
        <v>1</v>
      </c>
      <c r="U15" s="15">
        <f t="shared" si="5"/>
        <v>1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3855.56</v>
      </c>
      <c r="H16" s="14">
        <v>16</v>
      </c>
      <c r="I16" s="14">
        <v>1</v>
      </c>
      <c r="J16" s="14">
        <v>15</v>
      </c>
      <c r="K16" s="14">
        <v>3</v>
      </c>
      <c r="L16" s="14">
        <v>7</v>
      </c>
      <c r="M16" s="13">
        <v>3</v>
      </c>
      <c r="N16" s="15">
        <f t="shared" si="1"/>
        <v>0.1875</v>
      </c>
      <c r="O16" s="16">
        <v>3855.56</v>
      </c>
      <c r="P16" s="16">
        <v>3855.56</v>
      </c>
      <c r="Q16" s="15">
        <f t="shared" si="2"/>
        <v>1</v>
      </c>
      <c r="R16" s="44">
        <v>3855.56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6</v>
      </c>
      <c r="I17" s="14">
        <v>1</v>
      </c>
      <c r="J17" s="14">
        <v>5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44">
        <v>0</v>
      </c>
      <c r="S17" s="45">
        <f t="shared" si="3"/>
        <v>0</v>
      </c>
      <c r="T17" s="44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10</v>
      </c>
      <c r="I18" s="14">
        <v>4</v>
      </c>
      <c r="J18" s="14">
        <v>6</v>
      </c>
      <c r="K18" s="14">
        <v>0</v>
      </c>
      <c r="L18" s="14">
        <v>3</v>
      </c>
      <c r="M18" s="13">
        <v>0</v>
      </c>
      <c r="N18" s="15">
        <f t="shared" si="1"/>
        <v>0</v>
      </c>
      <c r="O18" s="16">
        <v>1979.86</v>
      </c>
      <c r="P18" s="16">
        <v>1979.86</v>
      </c>
      <c r="Q18" s="15">
        <f t="shared" si="2"/>
        <v>1</v>
      </c>
      <c r="R18" s="44">
        <v>1979.86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6</v>
      </c>
      <c r="I19" s="14">
        <v>3</v>
      </c>
      <c r="J19" s="14">
        <v>3</v>
      </c>
      <c r="K19" s="14">
        <v>1</v>
      </c>
      <c r="L19" s="14">
        <v>1</v>
      </c>
      <c r="M19" s="13">
        <v>1</v>
      </c>
      <c r="N19" s="15">
        <f t="shared" si="1"/>
        <v>0.16666666666666666</v>
      </c>
      <c r="O19" s="16">
        <v>893.99</v>
      </c>
      <c r="P19" s="16">
        <v>893.99</v>
      </c>
      <c r="Q19" s="15">
        <f t="shared" si="2"/>
        <v>1</v>
      </c>
      <c r="R19" s="44">
        <v>893.99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10</v>
      </c>
      <c r="I20" s="14">
        <v>2</v>
      </c>
      <c r="J20" s="14">
        <v>8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44">
        <v>0</v>
      </c>
      <c r="S20" s="45">
        <f t="shared" si="3"/>
        <v>0</v>
      </c>
      <c r="T20" s="44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9</v>
      </c>
      <c r="I21" s="14">
        <v>2</v>
      </c>
      <c r="J21" s="14">
        <v>7</v>
      </c>
      <c r="K21" s="14">
        <v>0</v>
      </c>
      <c r="L21" s="14">
        <v>3</v>
      </c>
      <c r="M21" s="13">
        <v>0</v>
      </c>
      <c r="N21" s="15">
        <f t="shared" si="1"/>
        <v>0</v>
      </c>
      <c r="O21" s="16">
        <v>2809.76</v>
      </c>
      <c r="P21" s="16">
        <v>2809.76</v>
      </c>
      <c r="Q21" s="1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13</v>
      </c>
      <c r="I22" s="14">
        <v>5</v>
      </c>
      <c r="J22" s="14">
        <v>8</v>
      </c>
      <c r="K22" s="14">
        <v>2</v>
      </c>
      <c r="L22" s="14">
        <v>2</v>
      </c>
      <c r="M22" s="13">
        <v>2</v>
      </c>
      <c r="N22" s="15">
        <f t="shared" si="1"/>
        <v>0.15384615384615385</v>
      </c>
      <c r="O22" s="16">
        <v>1777.46</v>
      </c>
      <c r="P22" s="16">
        <v>1777.46</v>
      </c>
      <c r="Q22" s="15">
        <f t="shared" si="2"/>
        <v>1</v>
      </c>
      <c r="R22" s="44">
        <v>1777.46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13</v>
      </c>
      <c r="I23" s="14">
        <v>0</v>
      </c>
      <c r="J23" s="14">
        <v>13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44">
        <v>0</v>
      </c>
      <c r="S23" s="45">
        <f t="shared" si="3"/>
        <v>0</v>
      </c>
      <c r="T23" s="44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6</v>
      </c>
      <c r="I24" s="14">
        <v>0</v>
      </c>
      <c r="J24" s="14">
        <v>6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44">
        <v>0</v>
      </c>
      <c r="S24" s="45">
        <f t="shared" si="3"/>
        <v>0</v>
      </c>
      <c r="T24" s="44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4742.99</v>
      </c>
      <c r="H25" s="14">
        <v>15</v>
      </c>
      <c r="I25" s="14">
        <v>1</v>
      </c>
      <c r="J25" s="14">
        <v>14</v>
      </c>
      <c r="K25" s="14">
        <v>1</v>
      </c>
      <c r="L25" s="14">
        <v>8</v>
      </c>
      <c r="M25" s="13">
        <v>1</v>
      </c>
      <c r="N25" s="15">
        <f t="shared" si="1"/>
        <v>6.6666666666666666E-2</v>
      </c>
      <c r="O25" s="16">
        <v>4742.99</v>
      </c>
      <c r="P25" s="16">
        <v>4742.99</v>
      </c>
      <c r="Q25" s="15">
        <f t="shared" si="2"/>
        <v>1</v>
      </c>
      <c r="R25" s="44">
        <v>4742.99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1</v>
      </c>
      <c r="Q26" s="15">
        <f t="shared" si="2"/>
        <v>0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5</v>
      </c>
      <c r="I27" s="14">
        <v>2</v>
      </c>
      <c r="J27" s="14">
        <v>3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14</v>
      </c>
      <c r="I28" s="14">
        <v>4</v>
      </c>
      <c r="J28" s="14">
        <v>10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6</v>
      </c>
      <c r="I29" s="14">
        <v>2</v>
      </c>
      <c r="J29" s="14">
        <v>4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44">
        <v>0</v>
      </c>
      <c r="S29" s="45">
        <f t="shared" si="3"/>
        <v>0</v>
      </c>
      <c r="T29" s="44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4</v>
      </c>
      <c r="I30" s="14">
        <v>0</v>
      </c>
      <c r="J30" s="14">
        <v>4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8</v>
      </c>
      <c r="I31" s="14">
        <v>2</v>
      </c>
      <c r="J31" s="14">
        <v>6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44">
        <v>0</v>
      </c>
      <c r="S31" s="45">
        <f t="shared" si="3"/>
        <v>0</v>
      </c>
      <c r="T31" s="44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3</v>
      </c>
      <c r="I32" s="14">
        <v>0</v>
      </c>
      <c r="J32" s="14">
        <v>3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44">
        <v>0</v>
      </c>
      <c r="S32" s="45">
        <f t="shared" si="3"/>
        <v>0</v>
      </c>
      <c r="T32" s="44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4</v>
      </c>
      <c r="I33" s="14">
        <v>0</v>
      </c>
      <c r="J33" s="14">
        <v>4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44">
        <v>0</v>
      </c>
      <c r="S33" s="45">
        <f t="shared" si="3"/>
        <v>0</v>
      </c>
      <c r="T33" s="44">
        <f t="shared" si="4"/>
        <v>1</v>
      </c>
      <c r="U33" s="15">
        <f t="shared" si="5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1"/>
        <v>0.25</v>
      </c>
      <c r="O34" s="16">
        <v>208.06</v>
      </c>
      <c r="P34" s="16">
        <v>208.06</v>
      </c>
      <c r="Q34" s="15">
        <f t="shared" si="2"/>
        <v>1</v>
      </c>
      <c r="R34" s="44">
        <v>208.06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4</v>
      </c>
      <c r="I35" s="14">
        <v>0</v>
      </c>
      <c r="J35" s="14">
        <v>4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44">
        <v>0</v>
      </c>
      <c r="S35" s="45">
        <f t="shared" si="3"/>
        <v>0</v>
      </c>
      <c r="T35" s="44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44">
        <v>0</v>
      </c>
      <c r="S36" s="45">
        <f t="shared" si="3"/>
        <v>0</v>
      </c>
      <c r="T36" s="44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1"/>
        <v>0.5</v>
      </c>
      <c r="O37" s="16">
        <v>317.68</v>
      </c>
      <c r="P37" s="16">
        <v>317.68</v>
      </c>
      <c r="Q37" s="15">
        <f t="shared" si="2"/>
        <v>1</v>
      </c>
      <c r="R37" s="44">
        <v>317.68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122.8</v>
      </c>
      <c r="H38" s="14">
        <v>5</v>
      </c>
      <c r="I38" s="14">
        <v>0</v>
      </c>
      <c r="J38" s="14">
        <v>5</v>
      </c>
      <c r="K38" s="14">
        <v>1</v>
      </c>
      <c r="L38" s="14">
        <v>1</v>
      </c>
      <c r="M38" s="13">
        <v>1</v>
      </c>
      <c r="N38" s="15">
        <f t="shared" ref="N38:N74" si="7">IF(H38=0,0,K38/H38)</f>
        <v>0.2</v>
      </c>
      <c r="O38" s="16">
        <v>122.8</v>
      </c>
      <c r="P38" s="16">
        <v>122.8</v>
      </c>
      <c r="Q38" s="15">
        <f t="shared" ref="Q38:Q69" si="8">IF(O38=0,0,P38/O38)</f>
        <v>1</v>
      </c>
      <c r="R38" s="44">
        <v>122.8</v>
      </c>
      <c r="S38" s="45">
        <f t="shared" ref="S38:S69" si="9">IF(P38=0,0,R38/P38)</f>
        <v>1</v>
      </c>
      <c r="T38" s="44">
        <f t="shared" ref="T38:T73" si="10">(P38-R38)</f>
        <v>0</v>
      </c>
      <c r="U38" s="15">
        <f t="shared" ref="U38:U69" si="11">IF(P38=0,0,T38/P38)</f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520.16999999999996</v>
      </c>
      <c r="H39" s="14">
        <v>10</v>
      </c>
      <c r="I39" s="14">
        <v>3</v>
      </c>
      <c r="J39" s="14">
        <v>7</v>
      </c>
      <c r="K39" s="14">
        <v>0</v>
      </c>
      <c r="L39" s="14">
        <v>1</v>
      </c>
      <c r="M39" s="13">
        <v>0</v>
      </c>
      <c r="N39" s="15">
        <f t="shared" si="7"/>
        <v>0</v>
      </c>
      <c r="O39" s="16">
        <v>520.16999999999996</v>
      </c>
      <c r="P39" s="16">
        <v>520.16999999999996</v>
      </c>
      <c r="Q39" s="15">
        <f t="shared" si="8"/>
        <v>1</v>
      </c>
      <c r="R39" s="44">
        <v>520.16999999999996</v>
      </c>
      <c r="S39" s="45">
        <f t="shared" si="9"/>
        <v>1</v>
      </c>
      <c r="T39" s="44">
        <f t="shared" si="10"/>
        <v>0</v>
      </c>
      <c r="U39" s="15">
        <f t="shared" si="11"/>
        <v>0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1490.61</v>
      </c>
      <c r="H40" s="14">
        <v>9</v>
      </c>
      <c r="I40" s="14">
        <v>0</v>
      </c>
      <c r="J40" s="14">
        <v>9</v>
      </c>
      <c r="K40" s="14">
        <v>2</v>
      </c>
      <c r="L40" s="14">
        <v>5</v>
      </c>
      <c r="M40" s="13">
        <v>2</v>
      </c>
      <c r="N40" s="15">
        <f t="shared" si="7"/>
        <v>0.22222222222222221</v>
      </c>
      <c r="O40" s="16">
        <v>1490.61</v>
      </c>
      <c r="P40" s="16">
        <v>1490.61</v>
      </c>
      <c r="Q40" s="15">
        <f t="shared" si="8"/>
        <v>1</v>
      </c>
      <c r="R40" s="44">
        <v>1490.61</v>
      </c>
      <c r="S40" s="45">
        <f t="shared" si="9"/>
        <v>1</v>
      </c>
      <c r="T40" s="44">
        <f t="shared" si="10"/>
        <v>0</v>
      </c>
      <c r="U40" s="15">
        <f t="shared" si="11"/>
        <v>0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362.75</v>
      </c>
      <c r="H41" s="14">
        <v>9</v>
      </c>
      <c r="I41" s="14">
        <v>1</v>
      </c>
      <c r="J41" s="14">
        <v>8</v>
      </c>
      <c r="K41" s="14">
        <v>1</v>
      </c>
      <c r="L41" s="14">
        <v>8</v>
      </c>
      <c r="M41" s="13">
        <v>0</v>
      </c>
      <c r="N41" s="15">
        <f t="shared" si="7"/>
        <v>0.1111111111111111</v>
      </c>
      <c r="O41" s="16">
        <v>362.75</v>
      </c>
      <c r="P41" s="16">
        <v>362.75</v>
      </c>
      <c r="Q41" s="15">
        <f t="shared" si="8"/>
        <v>1</v>
      </c>
      <c r="R41" s="44">
        <v>362.75</v>
      </c>
      <c r="S41" s="45">
        <f t="shared" si="9"/>
        <v>1</v>
      </c>
      <c r="T41" s="44">
        <f t="shared" si="10"/>
        <v>0</v>
      </c>
      <c r="U41" s="15">
        <f t="shared" si="11"/>
        <v>0</v>
      </c>
    </row>
    <row r="42" spans="1:21">
      <c r="A42" s="23">
        <v>37</v>
      </c>
      <c r="B42" s="11" t="s">
        <v>22</v>
      </c>
      <c r="C42" s="31"/>
      <c r="D42" s="24" t="s">
        <v>128</v>
      </c>
      <c r="E42" s="30" t="s">
        <v>34</v>
      </c>
      <c r="F42" s="11" t="s">
        <v>129</v>
      </c>
      <c r="G42" s="20">
        <f t="shared" si="6"/>
        <v>2966.14</v>
      </c>
      <c r="H42" s="14">
        <v>3</v>
      </c>
      <c r="I42" s="14">
        <v>0</v>
      </c>
      <c r="J42" s="14">
        <v>3</v>
      </c>
      <c r="K42" s="14">
        <v>0</v>
      </c>
      <c r="L42" s="14">
        <v>1</v>
      </c>
      <c r="M42" s="13">
        <v>0</v>
      </c>
      <c r="N42" s="15">
        <f t="shared" si="7"/>
        <v>0</v>
      </c>
      <c r="O42" s="16">
        <v>2966.14</v>
      </c>
      <c r="P42" s="16">
        <v>2966.14</v>
      </c>
      <c r="Q42" s="15">
        <f t="shared" si="8"/>
        <v>1</v>
      </c>
      <c r="R42" s="44">
        <v>2966.14</v>
      </c>
      <c r="S42" s="45">
        <f t="shared" si="9"/>
        <v>1</v>
      </c>
      <c r="T42" s="44">
        <f t="shared" si="10"/>
        <v>0</v>
      </c>
      <c r="U42" s="15">
        <f t="shared" si="11"/>
        <v>0</v>
      </c>
    </row>
    <row r="43" spans="1:21">
      <c r="A43" s="23">
        <v>38</v>
      </c>
      <c r="B43" s="11" t="s">
        <v>22</v>
      </c>
      <c r="C43" s="31"/>
      <c r="D43" s="24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5</v>
      </c>
      <c r="I43" s="14">
        <v>0</v>
      </c>
      <c r="J43" s="14">
        <v>5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44">
        <v>0</v>
      </c>
      <c r="S43" s="45">
        <f t="shared" si="9"/>
        <v>0</v>
      </c>
      <c r="T43" s="44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1097.2</v>
      </c>
      <c r="H44" s="14">
        <v>3</v>
      </c>
      <c r="I44" s="14">
        <v>0</v>
      </c>
      <c r="J44" s="14">
        <v>3</v>
      </c>
      <c r="K44" s="14">
        <v>0</v>
      </c>
      <c r="L44" s="14">
        <v>2</v>
      </c>
      <c r="M44" s="13">
        <v>0</v>
      </c>
      <c r="N44" s="15">
        <f t="shared" si="7"/>
        <v>0</v>
      </c>
      <c r="O44" s="16">
        <v>1097.2</v>
      </c>
      <c r="P44" s="16">
        <v>1097.2</v>
      </c>
      <c r="Q44" s="15">
        <f t="shared" si="8"/>
        <v>1</v>
      </c>
      <c r="R44" s="44">
        <v>1097.2</v>
      </c>
      <c r="S44" s="45">
        <f t="shared" si="9"/>
        <v>1</v>
      </c>
      <c r="T44" s="44">
        <f t="shared" si="10"/>
        <v>0</v>
      </c>
      <c r="U44" s="15">
        <f t="shared" si="11"/>
        <v>0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5607.21</v>
      </c>
      <c r="H45" s="14">
        <v>6</v>
      </c>
      <c r="I45" s="14">
        <v>2</v>
      </c>
      <c r="J45" s="14">
        <v>4</v>
      </c>
      <c r="K45" s="14">
        <v>4</v>
      </c>
      <c r="L45" s="14">
        <v>4</v>
      </c>
      <c r="M45" s="13">
        <v>4</v>
      </c>
      <c r="N45" s="15">
        <f t="shared" si="7"/>
        <v>0.66666666666666663</v>
      </c>
      <c r="O45" s="16">
        <v>5607.21</v>
      </c>
      <c r="P45" s="16">
        <v>5607.21</v>
      </c>
      <c r="Q45" s="15">
        <f t="shared" si="8"/>
        <v>1</v>
      </c>
      <c r="R45" s="44">
        <v>5607.21</v>
      </c>
      <c r="S45" s="45">
        <f t="shared" si="9"/>
        <v>1</v>
      </c>
      <c r="T45" s="44">
        <f t="shared" si="10"/>
        <v>0</v>
      </c>
      <c r="U45" s="15">
        <f t="shared" si="11"/>
        <v>0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15</v>
      </c>
      <c r="I46" s="14">
        <v>2</v>
      </c>
      <c r="J46" s="14">
        <v>13</v>
      </c>
      <c r="K46" s="14">
        <v>4</v>
      </c>
      <c r="L46" s="14">
        <v>4</v>
      </c>
      <c r="M46" s="13">
        <v>4</v>
      </c>
      <c r="N46" s="15">
        <f t="shared" si="7"/>
        <v>0.26666666666666666</v>
      </c>
      <c r="O46" s="16">
        <v>2012.14</v>
      </c>
      <c r="P46" s="16">
        <v>2012.14</v>
      </c>
      <c r="Q46" s="15">
        <f t="shared" si="8"/>
        <v>1</v>
      </c>
      <c r="R46" s="44">
        <v>2012.14</v>
      </c>
      <c r="S46" s="45">
        <f t="shared" si="9"/>
        <v>1</v>
      </c>
      <c r="T46" s="44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4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5</v>
      </c>
      <c r="I47" s="14">
        <v>0</v>
      </c>
      <c r="J47" s="14">
        <v>5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44">
        <v>0</v>
      </c>
      <c r="S47" s="45">
        <f t="shared" si="9"/>
        <v>0</v>
      </c>
      <c r="T47" s="44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6524.92</v>
      </c>
      <c r="H48" s="14">
        <v>8</v>
      </c>
      <c r="I48" s="14">
        <v>0</v>
      </c>
      <c r="J48" s="14">
        <v>8</v>
      </c>
      <c r="K48" s="14">
        <v>1</v>
      </c>
      <c r="L48" s="14">
        <v>7</v>
      </c>
      <c r="M48" s="13">
        <v>1</v>
      </c>
      <c r="N48" s="15">
        <f t="shared" si="7"/>
        <v>0.125</v>
      </c>
      <c r="O48" s="16">
        <v>1905.08</v>
      </c>
      <c r="P48" s="16">
        <v>6524.92</v>
      </c>
      <c r="Q48" s="15">
        <f t="shared" si="8"/>
        <v>3.4250110231591324</v>
      </c>
      <c r="R48" s="44">
        <v>6524.92</v>
      </c>
      <c r="S48" s="45">
        <f t="shared" si="9"/>
        <v>1</v>
      </c>
      <c r="T48" s="44">
        <f t="shared" si="10"/>
        <v>0</v>
      </c>
      <c r="U48" s="15">
        <f t="shared" si="11"/>
        <v>0</v>
      </c>
    </row>
    <row r="49" spans="1:21">
      <c r="A49" s="23">
        <v>44</v>
      </c>
      <c r="B49" s="11" t="s">
        <v>22</v>
      </c>
      <c r="C49" s="31"/>
      <c r="D49" s="24" t="s">
        <v>138</v>
      </c>
      <c r="E49" s="24" t="s">
        <v>47</v>
      </c>
      <c r="F49" s="11" t="s">
        <v>139</v>
      </c>
      <c r="G49" s="20">
        <f t="shared" si="6"/>
        <v>802.88</v>
      </c>
      <c r="H49" s="14">
        <v>8</v>
      </c>
      <c r="I49" s="14">
        <v>0</v>
      </c>
      <c r="J49" s="14">
        <v>8</v>
      </c>
      <c r="K49" s="14">
        <v>3</v>
      </c>
      <c r="L49" s="14">
        <v>3</v>
      </c>
      <c r="M49" s="13">
        <v>3</v>
      </c>
      <c r="N49" s="15">
        <f t="shared" si="7"/>
        <v>0.375</v>
      </c>
      <c r="O49" s="16">
        <v>802.88</v>
      </c>
      <c r="P49" s="16">
        <v>802.88</v>
      </c>
      <c r="Q49" s="15">
        <f t="shared" si="8"/>
        <v>1</v>
      </c>
      <c r="R49" s="44">
        <v>802.88</v>
      </c>
      <c r="S49" s="45">
        <f t="shared" si="9"/>
        <v>1</v>
      </c>
      <c r="T49" s="44">
        <f t="shared" si="10"/>
        <v>0</v>
      </c>
      <c r="U49" s="15">
        <f t="shared" si="11"/>
        <v>0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5</v>
      </c>
      <c r="I50" s="14">
        <v>3</v>
      </c>
      <c r="J50" s="14">
        <v>2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44">
        <v>0</v>
      </c>
      <c r="S50" s="45">
        <f t="shared" si="9"/>
        <v>0</v>
      </c>
      <c r="T50" s="44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4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2</v>
      </c>
      <c r="I51" s="14">
        <v>0</v>
      </c>
      <c r="J51" s="14">
        <v>2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44">
        <v>0</v>
      </c>
      <c r="S51" s="45">
        <f t="shared" si="9"/>
        <v>0</v>
      </c>
      <c r="T51" s="44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5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3</v>
      </c>
      <c r="I52" s="14">
        <v>1</v>
      </c>
      <c r="J52" s="14">
        <v>2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44">
        <v>0</v>
      </c>
      <c r="S52" s="45">
        <f t="shared" si="9"/>
        <v>0</v>
      </c>
      <c r="T52" s="44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5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44">
        <v>0</v>
      </c>
      <c r="S53" s="45">
        <f t="shared" si="9"/>
        <v>0</v>
      </c>
      <c r="T53" s="44">
        <f t="shared" si="10"/>
        <v>1</v>
      </c>
      <c r="U53" s="15">
        <f t="shared" si="11"/>
        <v>1</v>
      </c>
    </row>
    <row r="54" spans="1:21">
      <c r="A54" s="23">
        <v>49</v>
      </c>
      <c r="B54" s="11" t="s">
        <v>22</v>
      </c>
      <c r="C54" s="31"/>
      <c r="D54" s="42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6</v>
      </c>
      <c r="I54" s="14">
        <v>3</v>
      </c>
      <c r="J54" s="14">
        <v>3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44">
        <v>0</v>
      </c>
      <c r="S54" s="45">
        <f t="shared" si="9"/>
        <v>0</v>
      </c>
      <c r="T54" s="44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42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4</v>
      </c>
      <c r="I55" s="14">
        <v>0</v>
      </c>
      <c r="J55" s="14">
        <v>4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44">
        <v>0</v>
      </c>
      <c r="S55" s="45">
        <f t="shared" si="9"/>
        <v>0</v>
      </c>
      <c r="T55" s="44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42" t="s">
        <v>152</v>
      </c>
      <c r="E56" s="24" t="s">
        <v>34</v>
      </c>
      <c r="F56" s="11" t="s">
        <v>153</v>
      </c>
      <c r="G56" s="20">
        <f t="shared" si="6"/>
        <v>4938.28</v>
      </c>
      <c r="H56" s="14">
        <v>6</v>
      </c>
      <c r="I56" s="14">
        <v>1</v>
      </c>
      <c r="J56" s="14">
        <v>5</v>
      </c>
      <c r="K56" s="14">
        <v>0</v>
      </c>
      <c r="L56" s="14">
        <v>3</v>
      </c>
      <c r="M56" s="13">
        <v>0</v>
      </c>
      <c r="N56" s="15">
        <f t="shared" si="7"/>
        <v>0</v>
      </c>
      <c r="O56" s="16">
        <v>4938.28</v>
      </c>
      <c r="P56" s="16">
        <v>4938.28</v>
      </c>
      <c r="Q56" s="15">
        <f t="shared" si="8"/>
        <v>1</v>
      </c>
      <c r="R56" s="44">
        <v>4938.28</v>
      </c>
      <c r="S56" s="45">
        <f t="shared" si="9"/>
        <v>1</v>
      </c>
      <c r="T56" s="44">
        <f t="shared" si="10"/>
        <v>0</v>
      </c>
      <c r="U56" s="15">
        <f t="shared" si="11"/>
        <v>0</v>
      </c>
    </row>
    <row r="57" spans="1:21">
      <c r="A57" s="23">
        <v>52</v>
      </c>
      <c r="B57" s="11" t="s">
        <v>22</v>
      </c>
      <c r="C57" s="31"/>
      <c r="D57" s="25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44">
        <v>0</v>
      </c>
      <c r="S57" s="45">
        <f t="shared" si="9"/>
        <v>0</v>
      </c>
      <c r="T57" s="44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2204.06</v>
      </c>
      <c r="H58" s="14">
        <v>9</v>
      </c>
      <c r="I58" s="14">
        <v>3</v>
      </c>
      <c r="J58" s="14">
        <v>6</v>
      </c>
      <c r="K58" s="14">
        <v>1</v>
      </c>
      <c r="L58" s="14">
        <v>2</v>
      </c>
      <c r="M58" s="13">
        <v>1</v>
      </c>
      <c r="N58" s="15">
        <f t="shared" si="7"/>
        <v>0.1111111111111111</v>
      </c>
      <c r="O58" s="16">
        <v>2204.06</v>
      </c>
      <c r="P58" s="16">
        <v>2204.06</v>
      </c>
      <c r="Q58" s="15">
        <f t="shared" si="8"/>
        <v>1</v>
      </c>
      <c r="R58" s="44">
        <v>2204.06</v>
      </c>
      <c r="S58" s="45">
        <f t="shared" si="9"/>
        <v>1</v>
      </c>
      <c r="T58" s="44">
        <f t="shared" si="10"/>
        <v>0</v>
      </c>
      <c r="U58" s="15">
        <f t="shared" si="11"/>
        <v>0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7</v>
      </c>
      <c r="I59" s="14">
        <v>1</v>
      </c>
      <c r="J59" s="14">
        <v>6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44">
        <v>317.68</v>
      </c>
      <c r="S59" s="45">
        <f t="shared" si="9"/>
        <v>1</v>
      </c>
      <c r="T59" s="44">
        <f t="shared" si="10"/>
        <v>0</v>
      </c>
      <c r="U59" s="15">
        <f t="shared" si="11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964.66</v>
      </c>
      <c r="H60" s="14"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7"/>
        <v>0.16666666666666666</v>
      </c>
      <c r="O60" s="16">
        <v>964.66</v>
      </c>
      <c r="P60" s="16">
        <v>964.66</v>
      </c>
      <c r="Q60" s="15">
        <f t="shared" si="8"/>
        <v>1</v>
      </c>
      <c r="R60" s="44">
        <v>964.66</v>
      </c>
      <c r="S60" s="45">
        <f t="shared" si="9"/>
        <v>1</v>
      </c>
      <c r="T60" s="44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42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44">
        <v>0</v>
      </c>
      <c r="S61" s="45">
        <f t="shared" si="9"/>
        <v>0</v>
      </c>
      <c r="T61" s="44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42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6</v>
      </c>
      <c r="I62" s="14">
        <v>0</v>
      </c>
      <c r="J62" s="14">
        <v>6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44">
        <v>1078.2</v>
      </c>
      <c r="S62" s="45">
        <f t="shared" si="9"/>
        <v>1</v>
      </c>
      <c r="T62" s="44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8</v>
      </c>
      <c r="I63" s="14">
        <v>3</v>
      </c>
      <c r="J63" s="14">
        <v>5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44">
        <v>0</v>
      </c>
      <c r="S63" s="45">
        <f t="shared" si="9"/>
        <v>0</v>
      </c>
      <c r="T63" s="44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4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3</v>
      </c>
      <c r="I64" s="14">
        <v>1</v>
      </c>
      <c r="J64" s="14">
        <v>2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44">
        <v>0</v>
      </c>
      <c r="S64" s="45">
        <f t="shared" si="9"/>
        <v>0</v>
      </c>
      <c r="T64" s="44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5" t="s">
        <v>77</v>
      </c>
      <c r="E65" s="30" t="s">
        <v>78</v>
      </c>
      <c r="F65" s="11" t="s">
        <v>167</v>
      </c>
      <c r="G65" s="20">
        <f t="shared" si="6"/>
        <v>1</v>
      </c>
      <c r="H65" s="14">
        <v>11</v>
      </c>
      <c r="I65" s="14">
        <v>3</v>
      </c>
      <c r="J65" s="14">
        <v>8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44">
        <v>0</v>
      </c>
      <c r="S65" s="45">
        <f t="shared" si="9"/>
        <v>0</v>
      </c>
      <c r="T65" s="44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5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6</v>
      </c>
      <c r="I66" s="14">
        <v>2</v>
      </c>
      <c r="J66" s="14">
        <v>4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44">
        <v>0</v>
      </c>
      <c r="S66" s="45">
        <f t="shared" si="9"/>
        <v>0</v>
      </c>
      <c r="T66" s="44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5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13</v>
      </c>
      <c r="I67" s="14">
        <v>0</v>
      </c>
      <c r="J67" s="14">
        <v>13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44">
        <v>0</v>
      </c>
      <c r="S67" s="45">
        <f t="shared" si="9"/>
        <v>0</v>
      </c>
      <c r="T67" s="44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5484.31</v>
      </c>
      <c r="H68" s="14">
        <v>8</v>
      </c>
      <c r="I68" s="14">
        <v>2</v>
      </c>
      <c r="J68" s="14">
        <v>6</v>
      </c>
      <c r="K68" s="14">
        <v>2</v>
      </c>
      <c r="L68" s="14">
        <v>3</v>
      </c>
      <c r="M68" s="13">
        <v>2</v>
      </c>
      <c r="N68" s="15">
        <f t="shared" si="7"/>
        <v>0.25</v>
      </c>
      <c r="O68" s="16">
        <v>5484.31</v>
      </c>
      <c r="P68" s="16">
        <v>5484.31</v>
      </c>
      <c r="Q68" s="15">
        <f t="shared" si="8"/>
        <v>1</v>
      </c>
      <c r="R68" s="44">
        <v>5484.31</v>
      </c>
      <c r="S68" s="45">
        <f t="shared" si="9"/>
        <v>1</v>
      </c>
      <c r="T68" s="44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4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6</v>
      </c>
      <c r="I69" s="14">
        <v>1</v>
      </c>
      <c r="J69" s="14">
        <v>5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44">
        <v>0</v>
      </c>
      <c r="S69" s="45">
        <f t="shared" si="9"/>
        <v>0</v>
      </c>
      <c r="T69" s="44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122.8</v>
      </c>
      <c r="H70" s="14">
        <v>6</v>
      </c>
      <c r="I70" s="14">
        <v>0</v>
      </c>
      <c r="J70" s="14">
        <v>6</v>
      </c>
      <c r="K70" s="14">
        <v>1</v>
      </c>
      <c r="L70" s="14">
        <v>5</v>
      </c>
      <c r="M70" s="13">
        <v>1</v>
      </c>
      <c r="N70" s="15">
        <f t="shared" si="7"/>
        <v>0.16666666666666666</v>
      </c>
      <c r="O70" s="16">
        <v>122.8</v>
      </c>
      <c r="P70" s="16">
        <v>122.8</v>
      </c>
      <c r="Q70" s="15">
        <f t="shared" ref="Q70:Q74" si="12">IF(O70=0,0,P70/O70)</f>
        <v>1</v>
      </c>
      <c r="R70" s="44">
        <v>122.8</v>
      </c>
      <c r="S70" s="45">
        <f t="shared" ref="S70:S74" si="13">IF(P70=0,0,R70/P70)</f>
        <v>1</v>
      </c>
      <c r="T70" s="44">
        <f t="shared" si="10"/>
        <v>0</v>
      </c>
      <c r="U70" s="15">
        <f t="shared" ref="U70:U74" si="14">IF(P70=0,0,T70/P70)</f>
        <v>0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1287.21</v>
      </c>
      <c r="H71" s="14">
        <v>4</v>
      </c>
      <c r="I71" s="14">
        <v>0</v>
      </c>
      <c r="J71" s="14">
        <v>4</v>
      </c>
      <c r="K71" s="14">
        <v>0</v>
      </c>
      <c r="L71" s="14">
        <v>1</v>
      </c>
      <c r="M71" s="13">
        <v>0</v>
      </c>
      <c r="N71" s="15">
        <f t="shared" si="7"/>
        <v>0</v>
      </c>
      <c r="O71" s="16">
        <v>1287.21</v>
      </c>
      <c r="P71" s="16">
        <v>1287.21</v>
      </c>
      <c r="Q71" s="15">
        <f t="shared" si="12"/>
        <v>1</v>
      </c>
      <c r="R71" s="44">
        <v>1287.21</v>
      </c>
      <c r="S71" s="45">
        <f t="shared" si="13"/>
        <v>1</v>
      </c>
      <c r="T71" s="44">
        <f t="shared" si="10"/>
        <v>0</v>
      </c>
      <c r="U71" s="15">
        <f t="shared" si="14"/>
        <v>0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603.91</v>
      </c>
      <c r="H72" s="14">
        <v>15</v>
      </c>
      <c r="I72" s="14">
        <v>1</v>
      </c>
      <c r="J72" s="14">
        <v>14</v>
      </c>
      <c r="K72" s="14">
        <v>0</v>
      </c>
      <c r="L72" s="14">
        <v>2</v>
      </c>
      <c r="M72" s="13">
        <v>0</v>
      </c>
      <c r="N72" s="15">
        <f t="shared" si="7"/>
        <v>0</v>
      </c>
      <c r="O72" s="16">
        <v>603.91</v>
      </c>
      <c r="P72" s="16">
        <v>603.91</v>
      </c>
      <c r="Q72" s="15">
        <f t="shared" si="12"/>
        <v>1</v>
      </c>
      <c r="R72" s="44">
        <v>603.91</v>
      </c>
      <c r="S72" s="45">
        <f t="shared" si="13"/>
        <v>1</v>
      </c>
      <c r="T72" s="44">
        <f t="shared" si="10"/>
        <v>0</v>
      </c>
      <c r="U72" s="15">
        <f t="shared" si="14"/>
        <v>0</v>
      </c>
    </row>
    <row r="73" spans="1:21">
      <c r="A73" s="23">
        <v>68</v>
      </c>
      <c r="B73" s="11" t="s">
        <v>22</v>
      </c>
      <c r="C73" s="31"/>
      <c r="D73" s="24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6</v>
      </c>
      <c r="I73" s="14">
        <v>1</v>
      </c>
      <c r="J73" s="14">
        <v>5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44">
        <v>0</v>
      </c>
      <c r="S73" s="45">
        <f t="shared" si="13"/>
        <v>0</v>
      </c>
      <c r="T73" s="44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61222.38</v>
      </c>
      <c r="H74" s="19">
        <f t="shared" si="15"/>
        <v>454</v>
      </c>
      <c r="I74" s="19">
        <f t="shared" si="15"/>
        <v>72</v>
      </c>
      <c r="J74" s="19">
        <f t="shared" si="15"/>
        <v>382</v>
      </c>
      <c r="K74" s="19">
        <f t="shared" si="15"/>
        <v>30</v>
      </c>
      <c r="L74" s="19">
        <f t="shared" si="15"/>
        <v>88</v>
      </c>
      <c r="M74" s="19">
        <f t="shared" si="15"/>
        <v>29</v>
      </c>
      <c r="N74" s="15">
        <f t="shared" si="7"/>
        <v>6.6079295154185022E-2</v>
      </c>
      <c r="O74" s="20">
        <f>SUM(O6:O73)</f>
        <v>56601.54</v>
      </c>
      <c r="P74" s="20">
        <f>SUM(P6:P73)</f>
        <v>61222.38</v>
      </c>
      <c r="Q74" s="15">
        <f t="shared" si="12"/>
        <v>1.0816380614379042</v>
      </c>
      <c r="R74" s="46">
        <f>SUM(R6:R73)</f>
        <v>61185.38</v>
      </c>
      <c r="S74" s="45">
        <f t="shared" si="13"/>
        <v>0.99939564584062235</v>
      </c>
      <c r="T74" s="46">
        <f>SUM(T6:T73)</f>
        <v>37</v>
      </c>
      <c r="U74" s="15">
        <f t="shared" si="14"/>
        <v>6.0435415937766556E-4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U74"/>
  <sheetViews>
    <sheetView topLeftCell="F43" workbookViewId="0">
      <selection activeCell="O64" sqref="O64"/>
    </sheetView>
  </sheetViews>
  <sheetFormatPr defaultRowHeight="15"/>
  <cols>
    <col min="1" max="1" width="7.28515625"/>
    <col min="2" max="2" width="23.5703125"/>
    <col min="3" max="3" width="17"/>
    <col min="4" max="4" width="38"/>
    <col min="5" max="5" width="24"/>
    <col min="6" max="6" width="15.140625"/>
    <col min="7" max="7" width="15.42578125"/>
    <col min="8" max="8" width="8.7109375"/>
    <col min="9" max="9" width="17.140625"/>
    <col min="10" max="10" width="17.85546875"/>
    <col min="11" max="11" width="8.7109375"/>
    <col min="12" max="12" width="16.5703125"/>
    <col min="13" max="13" width="18.28515625"/>
    <col min="14" max="14" width="17.28515625"/>
    <col min="15" max="15" width="18.28515625"/>
    <col min="16" max="16" width="15.7109375"/>
    <col min="17" max="17" width="18.42578125"/>
    <col min="18" max="18" width="17.42578125"/>
    <col min="19" max="19" width="19.7109375"/>
    <col min="20" max="20" width="15"/>
    <col min="21" max="21" width="0" hidden="1"/>
    <col min="22" max="1025" width="8.7109375"/>
  </cols>
  <sheetData>
    <row r="1" spans="1:21" ht="47.25" customHeight="1">
      <c r="A1" s="116" t="s">
        <v>197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6</v>
      </c>
      <c r="I6" s="14">
        <v>2</v>
      </c>
      <c r="J6" s="14">
        <v>4</v>
      </c>
      <c r="K6" s="14">
        <v>0</v>
      </c>
      <c r="L6" s="14">
        <v>0</v>
      </c>
      <c r="M6" s="13">
        <v>0</v>
      </c>
      <c r="N6" s="15">
        <f>IF(H6=0,0,K6/H6)</f>
        <v>0</v>
      </c>
      <c r="O6" s="16">
        <v>1</v>
      </c>
      <c r="P6" s="16">
        <v>1</v>
      </c>
      <c r="Q6" s="15">
        <f t="shared" ref="Q6:Q37" si="1">IF(O6=0,0,P6/O6)</f>
        <v>1</v>
      </c>
      <c r="R6" s="44">
        <v>0</v>
      </c>
      <c r="S6" s="45">
        <f t="shared" ref="S6:S37" si="2">IF(P6=0,0,R6/P6)</f>
        <v>0</v>
      </c>
      <c r="T6" s="44">
        <f t="shared" ref="T6:T37" si="3">(P6-R6)</f>
        <v>1</v>
      </c>
      <c r="U6" s="15">
        <f t="shared" ref="U6:U37" si="4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>IF(H7=0,0,K7/H7)</f>
        <v>0</v>
      </c>
      <c r="O7" s="16">
        <v>1</v>
      </c>
      <c r="P7" s="16">
        <v>1</v>
      </c>
      <c r="Q7" s="15">
        <f t="shared" si="1"/>
        <v>1</v>
      </c>
      <c r="R7" s="44">
        <v>0</v>
      </c>
      <c r="S7" s="45">
        <f t="shared" si="2"/>
        <v>0</v>
      </c>
      <c r="T7" s="44">
        <f t="shared" si="3"/>
        <v>1</v>
      </c>
      <c r="U7" s="15">
        <f t="shared" si="4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7</v>
      </c>
      <c r="I8" s="14">
        <v>2</v>
      </c>
      <c r="J8" s="14">
        <v>5</v>
      </c>
      <c r="K8" s="14">
        <v>0</v>
      </c>
      <c r="L8" s="14">
        <v>0</v>
      </c>
      <c r="M8" s="13">
        <v>0</v>
      </c>
      <c r="N8" s="15">
        <f>IF(H8=0,0,K8/H8)</f>
        <v>0</v>
      </c>
      <c r="O8" s="16">
        <v>1</v>
      </c>
      <c r="P8" s="16">
        <v>1</v>
      </c>
      <c r="Q8" s="15">
        <f t="shared" si="1"/>
        <v>1</v>
      </c>
      <c r="R8" s="44">
        <v>0</v>
      </c>
      <c r="S8" s="45">
        <f t="shared" si="2"/>
        <v>0</v>
      </c>
      <c r="T8" s="44">
        <f t="shared" si="3"/>
        <v>1</v>
      </c>
      <c r="U8" s="15">
        <f t="shared" si="4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6150.33</v>
      </c>
      <c r="H9" s="14">
        <v>15</v>
      </c>
      <c r="I9" s="14">
        <v>0</v>
      </c>
      <c r="J9" s="14">
        <v>15</v>
      </c>
      <c r="K9" s="14">
        <v>0</v>
      </c>
      <c r="L9" s="14">
        <v>13</v>
      </c>
      <c r="M9" s="13">
        <v>0</v>
      </c>
      <c r="N9" s="15" t="s">
        <v>198</v>
      </c>
      <c r="O9" s="16">
        <v>6150.33</v>
      </c>
      <c r="P9" s="16">
        <v>6150.33</v>
      </c>
      <c r="Q9" s="15">
        <f t="shared" si="1"/>
        <v>1</v>
      </c>
      <c r="R9" s="44">
        <v>6150.33</v>
      </c>
      <c r="S9" s="45">
        <f t="shared" si="2"/>
        <v>1</v>
      </c>
      <c r="T9" s="44">
        <f t="shared" si="3"/>
        <v>0</v>
      </c>
      <c r="U9" s="15">
        <f t="shared" si="4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3</v>
      </c>
      <c r="I10" s="14">
        <v>0</v>
      </c>
      <c r="J10" s="14">
        <v>3</v>
      </c>
      <c r="K10" s="14">
        <v>0</v>
      </c>
      <c r="L10" s="14">
        <v>0</v>
      </c>
      <c r="M10" s="13">
        <v>0</v>
      </c>
      <c r="N10" s="15">
        <f t="shared" ref="N10:N41" si="5">IF(H10=0,0,K10/H10)</f>
        <v>0</v>
      </c>
      <c r="O10" s="16">
        <v>1</v>
      </c>
      <c r="P10" s="16">
        <v>1</v>
      </c>
      <c r="Q10" s="15">
        <f t="shared" si="1"/>
        <v>1</v>
      </c>
      <c r="R10" s="44">
        <v>0</v>
      </c>
      <c r="S10" s="45">
        <f t="shared" si="2"/>
        <v>0</v>
      </c>
      <c r="T10" s="44">
        <f t="shared" si="3"/>
        <v>1</v>
      </c>
      <c r="U10" s="15">
        <f t="shared" si="4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7</v>
      </c>
      <c r="I11" s="14">
        <v>2</v>
      </c>
      <c r="J11" s="14">
        <v>5</v>
      </c>
      <c r="K11" s="14">
        <v>0</v>
      </c>
      <c r="L11" s="14">
        <v>1</v>
      </c>
      <c r="M11" s="13">
        <v>0</v>
      </c>
      <c r="N11" s="15">
        <f t="shared" si="5"/>
        <v>0</v>
      </c>
      <c r="O11" s="16">
        <v>543.62</v>
      </c>
      <c r="P11" s="16">
        <v>543.62</v>
      </c>
      <c r="Q11" s="15">
        <f t="shared" si="1"/>
        <v>1</v>
      </c>
      <c r="R11" s="44">
        <v>543.62</v>
      </c>
      <c r="S11" s="45">
        <f t="shared" si="2"/>
        <v>1</v>
      </c>
      <c r="T11" s="44">
        <f t="shared" si="3"/>
        <v>0</v>
      </c>
      <c r="U11" s="15">
        <f t="shared" si="4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5</v>
      </c>
      <c r="I12" s="14">
        <v>0</v>
      </c>
      <c r="J12" s="14">
        <v>5</v>
      </c>
      <c r="K12" s="14">
        <v>0</v>
      </c>
      <c r="L12" s="14">
        <v>0</v>
      </c>
      <c r="M12" s="13">
        <v>0</v>
      </c>
      <c r="N12" s="15">
        <f t="shared" si="5"/>
        <v>0</v>
      </c>
      <c r="O12" s="16">
        <v>1</v>
      </c>
      <c r="P12" s="16">
        <v>1</v>
      </c>
      <c r="Q12" s="15">
        <f t="shared" si="1"/>
        <v>1</v>
      </c>
      <c r="R12" s="44">
        <v>0</v>
      </c>
      <c r="S12" s="45">
        <f t="shared" si="2"/>
        <v>0</v>
      </c>
      <c r="T12" s="44">
        <f t="shared" si="3"/>
        <v>1</v>
      </c>
      <c r="U12" s="15">
        <f t="shared" si="4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5</v>
      </c>
      <c r="I13" s="14">
        <v>0</v>
      </c>
      <c r="J13" s="14">
        <v>5</v>
      </c>
      <c r="K13" s="14">
        <v>0</v>
      </c>
      <c r="L13" s="14">
        <v>0</v>
      </c>
      <c r="M13" s="13">
        <v>0</v>
      </c>
      <c r="N13" s="15">
        <f t="shared" si="5"/>
        <v>0</v>
      </c>
      <c r="O13" s="16">
        <v>1</v>
      </c>
      <c r="P13" s="16">
        <v>1</v>
      </c>
      <c r="Q13" s="15">
        <f t="shared" si="1"/>
        <v>1</v>
      </c>
      <c r="R13" s="44">
        <v>0</v>
      </c>
      <c r="S13" s="45">
        <f t="shared" si="2"/>
        <v>0</v>
      </c>
      <c r="T13" s="44">
        <f t="shared" si="3"/>
        <v>1</v>
      </c>
      <c r="U13" s="15">
        <f t="shared" si="4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7</v>
      </c>
      <c r="I14" s="14">
        <v>1</v>
      </c>
      <c r="J14" s="14">
        <v>6</v>
      </c>
      <c r="K14" s="14">
        <v>0</v>
      </c>
      <c r="L14" s="14">
        <v>2</v>
      </c>
      <c r="M14" s="13">
        <v>0</v>
      </c>
      <c r="N14" s="15">
        <f t="shared" si="5"/>
        <v>0</v>
      </c>
      <c r="O14" s="16">
        <v>4643.1000000000004</v>
      </c>
      <c r="P14" s="16">
        <v>4643.1000000000004</v>
      </c>
      <c r="Q14" s="15">
        <f t="shared" si="1"/>
        <v>1</v>
      </c>
      <c r="R14" s="44">
        <v>4643.1000000000004</v>
      </c>
      <c r="S14" s="45">
        <f t="shared" si="2"/>
        <v>1</v>
      </c>
      <c r="T14" s="44">
        <f t="shared" si="3"/>
        <v>0</v>
      </c>
      <c r="U14" s="15">
        <f t="shared" si="4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</v>
      </c>
      <c r="H15" s="14">
        <v>3</v>
      </c>
      <c r="I15" s="14">
        <v>0</v>
      </c>
      <c r="J15" s="14">
        <v>3</v>
      </c>
      <c r="K15" s="14">
        <v>0</v>
      </c>
      <c r="L15" s="14">
        <v>0</v>
      </c>
      <c r="M15" s="13">
        <v>0</v>
      </c>
      <c r="N15" s="15">
        <f t="shared" si="5"/>
        <v>0</v>
      </c>
      <c r="O15" s="16">
        <v>1</v>
      </c>
      <c r="P15" s="16">
        <v>1</v>
      </c>
      <c r="Q15" s="15">
        <f t="shared" si="1"/>
        <v>1</v>
      </c>
      <c r="R15" s="44">
        <v>0</v>
      </c>
      <c r="S15" s="45">
        <f t="shared" si="2"/>
        <v>0</v>
      </c>
      <c r="T15" s="44">
        <f t="shared" si="3"/>
        <v>1</v>
      </c>
      <c r="U15" s="15">
        <f t="shared" si="4"/>
        <v>1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3855.56</v>
      </c>
      <c r="H16" s="14">
        <v>16</v>
      </c>
      <c r="I16" s="14">
        <v>1</v>
      </c>
      <c r="J16" s="14">
        <v>15</v>
      </c>
      <c r="K16" s="14">
        <v>3</v>
      </c>
      <c r="L16" s="14">
        <v>7</v>
      </c>
      <c r="M16" s="13">
        <v>3</v>
      </c>
      <c r="N16" s="15">
        <f t="shared" si="5"/>
        <v>0.1875</v>
      </c>
      <c r="O16" s="16">
        <v>3855.56</v>
      </c>
      <c r="P16" s="16">
        <v>3855.56</v>
      </c>
      <c r="Q16" s="15">
        <f t="shared" si="1"/>
        <v>1</v>
      </c>
      <c r="R16" s="44">
        <v>3855.56</v>
      </c>
      <c r="S16" s="45">
        <f t="shared" si="2"/>
        <v>1</v>
      </c>
      <c r="T16" s="44">
        <f t="shared" si="3"/>
        <v>0</v>
      </c>
      <c r="U16" s="15">
        <f t="shared" si="4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6</v>
      </c>
      <c r="I17" s="14">
        <v>1</v>
      </c>
      <c r="J17" s="14">
        <v>5</v>
      </c>
      <c r="K17" s="14">
        <v>0</v>
      </c>
      <c r="L17" s="14">
        <v>0</v>
      </c>
      <c r="M17" s="13">
        <v>0</v>
      </c>
      <c r="N17" s="15">
        <f t="shared" si="5"/>
        <v>0</v>
      </c>
      <c r="O17" s="16">
        <v>1</v>
      </c>
      <c r="P17" s="16">
        <v>1</v>
      </c>
      <c r="Q17" s="15">
        <f t="shared" si="1"/>
        <v>1</v>
      </c>
      <c r="R17" s="44">
        <v>0</v>
      </c>
      <c r="S17" s="45">
        <f t="shared" si="2"/>
        <v>0</v>
      </c>
      <c r="T17" s="44">
        <f t="shared" si="3"/>
        <v>1</v>
      </c>
      <c r="U17" s="15">
        <f t="shared" si="4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10</v>
      </c>
      <c r="I18" s="14">
        <v>4</v>
      </c>
      <c r="J18" s="14">
        <v>6</v>
      </c>
      <c r="K18" s="14">
        <v>0</v>
      </c>
      <c r="L18" s="14">
        <v>3</v>
      </c>
      <c r="M18" s="13">
        <v>0</v>
      </c>
      <c r="N18" s="15">
        <f t="shared" si="5"/>
        <v>0</v>
      </c>
      <c r="O18" s="16">
        <v>1979.86</v>
      </c>
      <c r="P18" s="16">
        <v>1979.86</v>
      </c>
      <c r="Q18" s="15">
        <f t="shared" si="1"/>
        <v>1</v>
      </c>
      <c r="R18" s="44">
        <v>1979.86</v>
      </c>
      <c r="S18" s="45">
        <f t="shared" si="2"/>
        <v>1</v>
      </c>
      <c r="T18" s="44">
        <f t="shared" si="3"/>
        <v>0</v>
      </c>
      <c r="U18" s="15">
        <f t="shared" si="4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3223.67</v>
      </c>
      <c r="H19" s="14">
        <v>7</v>
      </c>
      <c r="I19" s="14">
        <v>3</v>
      </c>
      <c r="J19" s="14">
        <v>4</v>
      </c>
      <c r="K19" s="14">
        <v>3</v>
      </c>
      <c r="L19" s="14">
        <v>6</v>
      </c>
      <c r="M19" s="13">
        <v>3</v>
      </c>
      <c r="N19" s="15">
        <f t="shared" si="5"/>
        <v>0.42857142857142855</v>
      </c>
      <c r="O19" s="16">
        <v>3223.67</v>
      </c>
      <c r="P19" s="16">
        <v>3223.67</v>
      </c>
      <c r="Q19" s="15">
        <f t="shared" si="1"/>
        <v>1</v>
      </c>
      <c r="R19" s="44">
        <v>3223.67</v>
      </c>
      <c r="S19" s="45">
        <f t="shared" si="2"/>
        <v>1</v>
      </c>
      <c r="T19" s="44">
        <f t="shared" si="3"/>
        <v>0</v>
      </c>
      <c r="U19" s="15">
        <f t="shared" si="4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10</v>
      </c>
      <c r="I20" s="14">
        <v>2</v>
      </c>
      <c r="J20" s="14">
        <v>8</v>
      </c>
      <c r="K20" s="14">
        <v>0</v>
      </c>
      <c r="L20" s="14">
        <v>0</v>
      </c>
      <c r="M20" s="13">
        <v>0</v>
      </c>
      <c r="N20" s="15">
        <f t="shared" si="5"/>
        <v>0</v>
      </c>
      <c r="O20" s="16">
        <v>1</v>
      </c>
      <c r="P20" s="16">
        <v>1</v>
      </c>
      <c r="Q20" s="15">
        <f t="shared" si="1"/>
        <v>1</v>
      </c>
      <c r="R20" s="44">
        <v>0</v>
      </c>
      <c r="S20" s="45">
        <f t="shared" si="2"/>
        <v>0</v>
      </c>
      <c r="T20" s="44">
        <f t="shared" si="3"/>
        <v>1</v>
      </c>
      <c r="U20" s="15">
        <f t="shared" si="4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9</v>
      </c>
      <c r="I21" s="14">
        <v>2</v>
      </c>
      <c r="J21" s="14">
        <v>7</v>
      </c>
      <c r="K21" s="14">
        <v>0</v>
      </c>
      <c r="L21" s="14">
        <v>3</v>
      </c>
      <c r="M21" s="13">
        <v>0</v>
      </c>
      <c r="N21" s="15">
        <f t="shared" si="5"/>
        <v>0</v>
      </c>
      <c r="O21" s="16">
        <v>2809.76</v>
      </c>
      <c r="P21" s="16">
        <v>2809.76</v>
      </c>
      <c r="Q21" s="15">
        <f t="shared" si="1"/>
        <v>1</v>
      </c>
      <c r="R21" s="44">
        <v>2809.76</v>
      </c>
      <c r="S21" s="45">
        <f t="shared" si="2"/>
        <v>1</v>
      </c>
      <c r="T21" s="44">
        <f t="shared" si="3"/>
        <v>0</v>
      </c>
      <c r="U21" s="15">
        <f t="shared" si="4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6381.32</v>
      </c>
      <c r="H22" s="14">
        <v>13</v>
      </c>
      <c r="I22" s="14">
        <v>5</v>
      </c>
      <c r="J22" s="14">
        <v>8</v>
      </c>
      <c r="K22" s="14">
        <v>9</v>
      </c>
      <c r="L22" s="14">
        <v>14</v>
      </c>
      <c r="M22" s="13">
        <v>9</v>
      </c>
      <c r="N22" s="15">
        <f t="shared" si="5"/>
        <v>0.69230769230769229</v>
      </c>
      <c r="O22" s="16">
        <v>6381.32</v>
      </c>
      <c r="P22" s="16">
        <v>6381.32</v>
      </c>
      <c r="Q22" s="15">
        <f t="shared" si="1"/>
        <v>1</v>
      </c>
      <c r="R22" s="44">
        <v>6381.32</v>
      </c>
      <c r="S22" s="45">
        <f t="shared" si="2"/>
        <v>1</v>
      </c>
      <c r="T22" s="44">
        <f t="shared" si="3"/>
        <v>0</v>
      </c>
      <c r="U22" s="15">
        <f t="shared" si="4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15</v>
      </c>
      <c r="I23" s="14">
        <v>2</v>
      </c>
      <c r="J23" s="14">
        <v>13</v>
      </c>
      <c r="K23" s="14">
        <v>0</v>
      </c>
      <c r="L23" s="14">
        <v>0</v>
      </c>
      <c r="M23" s="13">
        <v>0</v>
      </c>
      <c r="N23" s="15">
        <f t="shared" si="5"/>
        <v>0</v>
      </c>
      <c r="O23" s="16">
        <v>1</v>
      </c>
      <c r="P23" s="16">
        <v>1</v>
      </c>
      <c r="Q23" s="15">
        <f t="shared" si="1"/>
        <v>1</v>
      </c>
      <c r="R23" s="44">
        <v>0</v>
      </c>
      <c r="S23" s="45">
        <f t="shared" si="2"/>
        <v>0</v>
      </c>
      <c r="T23" s="44">
        <f t="shared" si="3"/>
        <v>1</v>
      </c>
      <c r="U23" s="15">
        <f t="shared" si="4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6</v>
      </c>
      <c r="I24" s="14">
        <v>0</v>
      </c>
      <c r="J24" s="14">
        <v>6</v>
      </c>
      <c r="K24" s="14">
        <v>0</v>
      </c>
      <c r="L24" s="14">
        <v>0</v>
      </c>
      <c r="M24" s="13">
        <v>0</v>
      </c>
      <c r="N24" s="15">
        <f t="shared" si="5"/>
        <v>0</v>
      </c>
      <c r="O24" s="16">
        <v>1</v>
      </c>
      <c r="P24" s="16">
        <v>1</v>
      </c>
      <c r="Q24" s="15">
        <f t="shared" si="1"/>
        <v>1</v>
      </c>
      <c r="R24" s="44">
        <v>0</v>
      </c>
      <c r="S24" s="45">
        <f t="shared" si="2"/>
        <v>0</v>
      </c>
      <c r="T24" s="44">
        <f t="shared" si="3"/>
        <v>1</v>
      </c>
      <c r="U24" s="15">
        <f t="shared" si="4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7518.31</v>
      </c>
      <c r="H25" s="14">
        <v>15</v>
      </c>
      <c r="I25" s="14">
        <v>1</v>
      </c>
      <c r="J25" s="14">
        <v>14</v>
      </c>
      <c r="K25" s="14">
        <v>1</v>
      </c>
      <c r="L25" s="14">
        <v>14</v>
      </c>
      <c r="M25" s="13">
        <v>1</v>
      </c>
      <c r="N25" s="15">
        <f t="shared" si="5"/>
        <v>6.6666666666666666E-2</v>
      </c>
      <c r="O25" s="16">
        <v>7518.31</v>
      </c>
      <c r="P25" s="16">
        <v>7518.31</v>
      </c>
      <c r="Q25" s="15">
        <f t="shared" si="1"/>
        <v>1</v>
      </c>
      <c r="R25" s="44">
        <v>7518.31</v>
      </c>
      <c r="S25" s="45">
        <f t="shared" si="2"/>
        <v>1</v>
      </c>
      <c r="T25" s="44">
        <f t="shared" si="3"/>
        <v>0</v>
      </c>
      <c r="U25" s="15">
        <f t="shared" si="4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5"/>
        <v>0</v>
      </c>
      <c r="O26" s="16">
        <v>0</v>
      </c>
      <c r="P26" s="16">
        <v>1</v>
      </c>
      <c r="Q26" s="15">
        <f t="shared" si="1"/>
        <v>0</v>
      </c>
      <c r="R26" s="44">
        <v>0</v>
      </c>
      <c r="S26" s="45">
        <f t="shared" si="2"/>
        <v>0</v>
      </c>
      <c r="T26" s="44">
        <f t="shared" si="3"/>
        <v>1</v>
      </c>
      <c r="U26" s="15">
        <f t="shared" si="4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5</v>
      </c>
      <c r="I27" s="14">
        <v>2</v>
      </c>
      <c r="J27" s="14">
        <v>3</v>
      </c>
      <c r="K27" s="14">
        <v>0</v>
      </c>
      <c r="L27" s="14">
        <v>0</v>
      </c>
      <c r="M27" s="13">
        <v>0</v>
      </c>
      <c r="N27" s="15">
        <f t="shared" si="5"/>
        <v>0</v>
      </c>
      <c r="O27" s="16">
        <v>1</v>
      </c>
      <c r="P27" s="16">
        <v>1</v>
      </c>
      <c r="Q27" s="15">
        <f t="shared" si="1"/>
        <v>1</v>
      </c>
      <c r="R27" s="44">
        <v>0</v>
      </c>
      <c r="S27" s="45">
        <f t="shared" si="2"/>
        <v>0</v>
      </c>
      <c r="T27" s="44">
        <f t="shared" si="3"/>
        <v>1</v>
      </c>
      <c r="U27" s="15">
        <f t="shared" si="4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14</v>
      </c>
      <c r="I28" s="14">
        <v>4</v>
      </c>
      <c r="J28" s="14">
        <v>10</v>
      </c>
      <c r="K28" s="14">
        <v>0</v>
      </c>
      <c r="L28" s="14">
        <v>0</v>
      </c>
      <c r="M28" s="13">
        <v>0</v>
      </c>
      <c r="N28" s="15">
        <f t="shared" si="5"/>
        <v>0</v>
      </c>
      <c r="O28" s="16">
        <v>1</v>
      </c>
      <c r="P28" s="16">
        <v>1</v>
      </c>
      <c r="Q28" s="15">
        <f t="shared" si="1"/>
        <v>1</v>
      </c>
      <c r="R28" s="44">
        <v>0</v>
      </c>
      <c r="S28" s="45">
        <f t="shared" si="2"/>
        <v>0</v>
      </c>
      <c r="T28" s="44">
        <f t="shared" si="3"/>
        <v>1</v>
      </c>
      <c r="U28" s="15">
        <f t="shared" si="4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6</v>
      </c>
      <c r="I29" s="14">
        <v>2</v>
      </c>
      <c r="J29" s="14">
        <v>4</v>
      </c>
      <c r="K29" s="14">
        <v>0</v>
      </c>
      <c r="L29" s="14">
        <v>0</v>
      </c>
      <c r="M29" s="13">
        <v>0</v>
      </c>
      <c r="N29" s="15">
        <f t="shared" si="5"/>
        <v>0</v>
      </c>
      <c r="O29" s="16">
        <v>1</v>
      </c>
      <c r="P29" s="16">
        <v>1</v>
      </c>
      <c r="Q29" s="15">
        <f t="shared" si="1"/>
        <v>1</v>
      </c>
      <c r="R29" s="44">
        <v>0</v>
      </c>
      <c r="S29" s="45">
        <f t="shared" si="2"/>
        <v>0</v>
      </c>
      <c r="T29" s="44">
        <f t="shared" si="3"/>
        <v>1</v>
      </c>
      <c r="U29" s="15">
        <f t="shared" si="4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1305.7</v>
      </c>
      <c r="H30" s="14">
        <v>4</v>
      </c>
      <c r="I30" s="14">
        <v>0</v>
      </c>
      <c r="J30" s="14">
        <v>4</v>
      </c>
      <c r="K30" s="14">
        <v>0</v>
      </c>
      <c r="L30" s="14">
        <v>1</v>
      </c>
      <c r="M30" s="13">
        <v>0</v>
      </c>
      <c r="N30" s="15">
        <f t="shared" si="5"/>
        <v>0</v>
      </c>
      <c r="O30" s="16">
        <v>1305.7</v>
      </c>
      <c r="P30" s="16">
        <v>1305.7</v>
      </c>
      <c r="Q30" s="15">
        <f t="shared" si="1"/>
        <v>1</v>
      </c>
      <c r="R30" s="44">
        <v>1305.7</v>
      </c>
      <c r="S30" s="45">
        <f t="shared" si="2"/>
        <v>1</v>
      </c>
      <c r="T30" s="44">
        <f t="shared" si="3"/>
        <v>0</v>
      </c>
      <c r="U30" s="15">
        <f t="shared" si="4"/>
        <v>0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8</v>
      </c>
      <c r="I31" s="14">
        <v>2</v>
      </c>
      <c r="J31" s="14">
        <v>6</v>
      </c>
      <c r="K31" s="14">
        <v>0</v>
      </c>
      <c r="L31" s="14">
        <v>0</v>
      </c>
      <c r="M31" s="13">
        <v>0</v>
      </c>
      <c r="N31" s="15">
        <f t="shared" si="5"/>
        <v>0</v>
      </c>
      <c r="O31" s="16">
        <v>1</v>
      </c>
      <c r="P31" s="16">
        <v>1</v>
      </c>
      <c r="Q31" s="15">
        <f t="shared" si="1"/>
        <v>1</v>
      </c>
      <c r="R31" s="44">
        <v>0</v>
      </c>
      <c r="S31" s="45">
        <f t="shared" si="2"/>
        <v>0</v>
      </c>
      <c r="T31" s="44">
        <f t="shared" si="3"/>
        <v>1</v>
      </c>
      <c r="U31" s="15">
        <f t="shared" si="4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3</v>
      </c>
      <c r="I32" s="14">
        <v>0</v>
      </c>
      <c r="J32" s="14">
        <v>3</v>
      </c>
      <c r="K32" s="14">
        <v>0</v>
      </c>
      <c r="L32" s="14">
        <v>0</v>
      </c>
      <c r="M32" s="13">
        <v>0</v>
      </c>
      <c r="N32" s="15">
        <f t="shared" si="5"/>
        <v>0</v>
      </c>
      <c r="O32" s="16">
        <v>1</v>
      </c>
      <c r="P32" s="16">
        <v>1</v>
      </c>
      <c r="Q32" s="15">
        <f t="shared" si="1"/>
        <v>1</v>
      </c>
      <c r="R32" s="44">
        <v>0</v>
      </c>
      <c r="S32" s="45">
        <f t="shared" si="2"/>
        <v>0</v>
      </c>
      <c r="T32" s="44">
        <f t="shared" si="3"/>
        <v>1</v>
      </c>
      <c r="U32" s="15">
        <f t="shared" si="4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4</v>
      </c>
      <c r="I33" s="14">
        <v>0</v>
      </c>
      <c r="J33" s="14">
        <v>4</v>
      </c>
      <c r="K33" s="14">
        <v>0</v>
      </c>
      <c r="L33" s="14">
        <v>0</v>
      </c>
      <c r="M33" s="13">
        <v>0</v>
      </c>
      <c r="N33" s="15">
        <f t="shared" si="5"/>
        <v>0</v>
      </c>
      <c r="O33" s="16">
        <v>1</v>
      </c>
      <c r="P33" s="16">
        <v>1</v>
      </c>
      <c r="Q33" s="15">
        <f t="shared" si="1"/>
        <v>1</v>
      </c>
      <c r="R33" s="44">
        <v>0</v>
      </c>
      <c r="S33" s="45">
        <f t="shared" si="2"/>
        <v>0</v>
      </c>
      <c r="T33" s="44">
        <f t="shared" si="3"/>
        <v>1</v>
      </c>
      <c r="U33" s="15">
        <f t="shared" si="4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5"/>
        <v>0.25</v>
      </c>
      <c r="O34" s="16">
        <v>208.06</v>
      </c>
      <c r="P34" s="16">
        <v>208.06</v>
      </c>
      <c r="Q34" s="15">
        <f t="shared" si="1"/>
        <v>1</v>
      </c>
      <c r="R34" s="44">
        <v>208.06</v>
      </c>
      <c r="S34" s="45">
        <f t="shared" si="2"/>
        <v>1</v>
      </c>
      <c r="T34" s="44">
        <f t="shared" si="3"/>
        <v>0</v>
      </c>
      <c r="U34" s="15">
        <f t="shared" si="4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4</v>
      </c>
      <c r="I35" s="14">
        <v>0</v>
      </c>
      <c r="J35" s="14">
        <v>4</v>
      </c>
      <c r="K35" s="14">
        <v>0</v>
      </c>
      <c r="L35" s="14">
        <v>0</v>
      </c>
      <c r="M35" s="13">
        <v>0</v>
      </c>
      <c r="N35" s="15">
        <f t="shared" si="5"/>
        <v>0</v>
      </c>
      <c r="O35" s="16">
        <v>1</v>
      </c>
      <c r="P35" s="16">
        <v>1</v>
      </c>
      <c r="Q35" s="15">
        <f t="shared" si="1"/>
        <v>1</v>
      </c>
      <c r="R35" s="44">
        <v>0</v>
      </c>
      <c r="S35" s="45">
        <f t="shared" si="2"/>
        <v>0</v>
      </c>
      <c r="T35" s="44">
        <f t="shared" si="3"/>
        <v>1</v>
      </c>
      <c r="U35" s="15">
        <f t="shared" si="4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5"/>
        <v>0</v>
      </c>
      <c r="O36" s="16">
        <v>1</v>
      </c>
      <c r="P36" s="16">
        <v>1</v>
      </c>
      <c r="Q36" s="15">
        <f t="shared" si="1"/>
        <v>1</v>
      </c>
      <c r="R36" s="44">
        <v>0</v>
      </c>
      <c r="S36" s="45">
        <f t="shared" si="2"/>
        <v>0</v>
      </c>
      <c r="T36" s="44">
        <f t="shared" si="3"/>
        <v>1</v>
      </c>
      <c r="U36" s="15">
        <f t="shared" si="4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5"/>
        <v>0.5</v>
      </c>
      <c r="O37" s="16">
        <v>317.68</v>
      </c>
      <c r="P37" s="16">
        <v>317.68</v>
      </c>
      <c r="Q37" s="15">
        <f t="shared" si="1"/>
        <v>1</v>
      </c>
      <c r="R37" s="44">
        <v>317.68</v>
      </c>
      <c r="S37" s="45">
        <f t="shared" si="2"/>
        <v>1</v>
      </c>
      <c r="T37" s="44">
        <f t="shared" si="3"/>
        <v>0</v>
      </c>
      <c r="U37" s="15">
        <f t="shared" si="4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122.8</v>
      </c>
      <c r="H38" s="14">
        <v>5</v>
      </c>
      <c r="I38" s="14">
        <v>0</v>
      </c>
      <c r="J38" s="14">
        <v>5</v>
      </c>
      <c r="K38" s="14">
        <v>1</v>
      </c>
      <c r="L38" s="14">
        <v>1</v>
      </c>
      <c r="M38" s="13">
        <v>1</v>
      </c>
      <c r="N38" s="15">
        <f t="shared" si="5"/>
        <v>0.2</v>
      </c>
      <c r="O38" s="16">
        <v>122.8</v>
      </c>
      <c r="P38" s="16">
        <v>122.8</v>
      </c>
      <c r="Q38" s="15">
        <f t="shared" ref="Q38:Q69" si="7">IF(O38=0,0,P38/O38)</f>
        <v>1</v>
      </c>
      <c r="R38" s="44">
        <v>122.8</v>
      </c>
      <c r="S38" s="45">
        <f t="shared" ref="S38:S69" si="8">IF(P38=0,0,R38/P38)</f>
        <v>1</v>
      </c>
      <c r="T38" s="44">
        <f t="shared" ref="T38:T73" si="9">(P38-R38)</f>
        <v>0</v>
      </c>
      <c r="U38" s="15">
        <f t="shared" ref="U38:U69" si="10">IF(P38=0,0,T38/P38)</f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520.16999999999996</v>
      </c>
      <c r="H39" s="14">
        <v>10</v>
      </c>
      <c r="I39" s="14">
        <v>3</v>
      </c>
      <c r="J39" s="14">
        <v>7</v>
      </c>
      <c r="K39" s="14">
        <v>0</v>
      </c>
      <c r="L39" s="14">
        <v>1</v>
      </c>
      <c r="M39" s="13">
        <v>0</v>
      </c>
      <c r="N39" s="15">
        <f t="shared" si="5"/>
        <v>0</v>
      </c>
      <c r="O39" s="16">
        <v>520.16999999999996</v>
      </c>
      <c r="P39" s="16">
        <v>520.16999999999996</v>
      </c>
      <c r="Q39" s="15">
        <f t="shared" si="7"/>
        <v>1</v>
      </c>
      <c r="R39" s="44">
        <v>520.16999999999996</v>
      </c>
      <c r="S39" s="45">
        <f t="shared" si="8"/>
        <v>1</v>
      </c>
      <c r="T39" s="44">
        <f t="shared" si="9"/>
        <v>0</v>
      </c>
      <c r="U39" s="15">
        <f t="shared" si="10"/>
        <v>0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1490.61</v>
      </c>
      <c r="H40" s="14">
        <v>9</v>
      </c>
      <c r="I40" s="14">
        <v>0</v>
      </c>
      <c r="J40" s="14">
        <v>9</v>
      </c>
      <c r="K40" s="14">
        <v>2</v>
      </c>
      <c r="L40" s="14">
        <v>5</v>
      </c>
      <c r="M40" s="13">
        <v>2</v>
      </c>
      <c r="N40" s="15">
        <f t="shared" si="5"/>
        <v>0.22222222222222221</v>
      </c>
      <c r="O40" s="16">
        <v>1490.61</v>
      </c>
      <c r="P40" s="16">
        <v>1490.61</v>
      </c>
      <c r="Q40" s="15">
        <f t="shared" si="7"/>
        <v>1</v>
      </c>
      <c r="R40" s="44">
        <v>1490.61</v>
      </c>
      <c r="S40" s="45">
        <f t="shared" si="8"/>
        <v>1</v>
      </c>
      <c r="T40" s="44">
        <f t="shared" si="9"/>
        <v>0</v>
      </c>
      <c r="U40" s="15">
        <f t="shared" si="10"/>
        <v>0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362.75</v>
      </c>
      <c r="H41" s="14">
        <v>9</v>
      </c>
      <c r="I41" s="14">
        <v>1</v>
      </c>
      <c r="J41" s="14">
        <v>8</v>
      </c>
      <c r="K41" s="14">
        <v>1</v>
      </c>
      <c r="L41" s="14">
        <v>8</v>
      </c>
      <c r="M41" s="13">
        <v>0</v>
      </c>
      <c r="N41" s="15">
        <f t="shared" si="5"/>
        <v>0.1111111111111111</v>
      </c>
      <c r="O41" s="16">
        <v>362.75</v>
      </c>
      <c r="P41" s="16">
        <v>362.75</v>
      </c>
      <c r="Q41" s="15">
        <f t="shared" si="7"/>
        <v>1</v>
      </c>
      <c r="R41" s="44">
        <v>362.75</v>
      </c>
      <c r="S41" s="45">
        <f t="shared" si="8"/>
        <v>1</v>
      </c>
      <c r="T41" s="44">
        <f t="shared" si="9"/>
        <v>0</v>
      </c>
      <c r="U41" s="15">
        <f t="shared" si="10"/>
        <v>0</v>
      </c>
    </row>
    <row r="42" spans="1:21">
      <c r="A42" s="23">
        <v>37</v>
      </c>
      <c r="B42" s="11" t="s">
        <v>22</v>
      </c>
      <c r="C42" s="31"/>
      <c r="D42" s="24" t="s">
        <v>128</v>
      </c>
      <c r="E42" s="30" t="s">
        <v>34</v>
      </c>
      <c r="F42" s="11" t="s">
        <v>129</v>
      </c>
      <c r="G42" s="20">
        <f t="shared" si="6"/>
        <v>2966.14</v>
      </c>
      <c r="H42" s="14">
        <v>3</v>
      </c>
      <c r="I42" s="14">
        <v>0</v>
      </c>
      <c r="J42" s="14">
        <v>3</v>
      </c>
      <c r="K42" s="14">
        <v>0</v>
      </c>
      <c r="L42" s="14">
        <v>1</v>
      </c>
      <c r="M42" s="13">
        <v>0</v>
      </c>
      <c r="N42" s="15">
        <f t="shared" ref="N42:N74" si="11">IF(H42=0,0,K42/H42)</f>
        <v>0</v>
      </c>
      <c r="O42" s="16">
        <v>2966.14</v>
      </c>
      <c r="P42" s="16">
        <v>2966.14</v>
      </c>
      <c r="Q42" s="15">
        <f t="shared" si="7"/>
        <v>1</v>
      </c>
      <c r="R42" s="44">
        <v>2966.14</v>
      </c>
      <c r="S42" s="45">
        <f t="shared" si="8"/>
        <v>1</v>
      </c>
      <c r="T42" s="44">
        <f t="shared" si="9"/>
        <v>0</v>
      </c>
      <c r="U42" s="15">
        <f t="shared" si="10"/>
        <v>0</v>
      </c>
    </row>
    <row r="43" spans="1:21">
      <c r="A43" s="23">
        <v>38</v>
      </c>
      <c r="B43" s="11" t="s">
        <v>22</v>
      </c>
      <c r="C43" s="31"/>
      <c r="D43" s="24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5</v>
      </c>
      <c r="I43" s="14">
        <v>0</v>
      </c>
      <c r="J43" s="14">
        <v>5</v>
      </c>
      <c r="K43" s="14">
        <v>0</v>
      </c>
      <c r="L43" s="14">
        <v>0</v>
      </c>
      <c r="M43" s="13">
        <v>0</v>
      </c>
      <c r="N43" s="15">
        <f t="shared" si="11"/>
        <v>0</v>
      </c>
      <c r="O43" s="16">
        <v>1</v>
      </c>
      <c r="P43" s="16">
        <v>1</v>
      </c>
      <c r="Q43" s="15">
        <f t="shared" si="7"/>
        <v>1</v>
      </c>
      <c r="R43" s="44">
        <v>0</v>
      </c>
      <c r="S43" s="45">
        <f t="shared" si="8"/>
        <v>0</v>
      </c>
      <c r="T43" s="44">
        <f t="shared" si="9"/>
        <v>1</v>
      </c>
      <c r="U43" s="15">
        <f t="shared" si="10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1338.36</v>
      </c>
      <c r="H44" s="14">
        <v>3</v>
      </c>
      <c r="I44" s="14">
        <v>0</v>
      </c>
      <c r="J44" s="14">
        <v>3</v>
      </c>
      <c r="K44" s="14">
        <v>0</v>
      </c>
      <c r="L44" s="14">
        <v>3</v>
      </c>
      <c r="M44" s="13">
        <v>0</v>
      </c>
      <c r="N44" s="15">
        <f t="shared" si="11"/>
        <v>0</v>
      </c>
      <c r="O44" s="16">
        <v>1338.36</v>
      </c>
      <c r="P44" s="16">
        <v>1338.36</v>
      </c>
      <c r="Q44" s="15">
        <f t="shared" si="7"/>
        <v>1</v>
      </c>
      <c r="R44" s="44">
        <v>1338.36</v>
      </c>
      <c r="S44" s="45">
        <f t="shared" si="8"/>
        <v>1</v>
      </c>
      <c r="T44" s="44">
        <f t="shared" si="9"/>
        <v>0</v>
      </c>
      <c r="U44" s="15">
        <f t="shared" si="10"/>
        <v>0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5607.21</v>
      </c>
      <c r="H45" s="14">
        <v>6</v>
      </c>
      <c r="I45" s="14">
        <v>2</v>
      </c>
      <c r="J45" s="14">
        <v>4</v>
      </c>
      <c r="K45" s="14">
        <v>4</v>
      </c>
      <c r="L45" s="14">
        <v>4</v>
      </c>
      <c r="M45" s="13">
        <v>4</v>
      </c>
      <c r="N45" s="15">
        <f t="shared" si="11"/>
        <v>0.66666666666666663</v>
      </c>
      <c r="O45" s="16">
        <v>5607.21</v>
      </c>
      <c r="P45" s="16">
        <v>5607.21</v>
      </c>
      <c r="Q45" s="15">
        <f t="shared" si="7"/>
        <v>1</v>
      </c>
      <c r="R45" s="44">
        <v>5607.21</v>
      </c>
      <c r="S45" s="45">
        <f t="shared" si="8"/>
        <v>1</v>
      </c>
      <c r="T45" s="44">
        <f t="shared" si="9"/>
        <v>0</v>
      </c>
      <c r="U45" s="15">
        <f t="shared" si="10"/>
        <v>0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15</v>
      </c>
      <c r="I46" s="14">
        <v>2</v>
      </c>
      <c r="J46" s="14">
        <v>13</v>
      </c>
      <c r="K46" s="14">
        <v>4</v>
      </c>
      <c r="L46" s="14">
        <v>4</v>
      </c>
      <c r="M46" s="13">
        <v>4</v>
      </c>
      <c r="N46" s="15">
        <f t="shared" si="11"/>
        <v>0.26666666666666666</v>
      </c>
      <c r="O46" s="16">
        <v>2012.14</v>
      </c>
      <c r="P46" s="16">
        <v>2012.14</v>
      </c>
      <c r="Q46" s="15">
        <f t="shared" si="7"/>
        <v>1</v>
      </c>
      <c r="R46" s="44">
        <v>2012.14</v>
      </c>
      <c r="S46" s="45">
        <f t="shared" si="8"/>
        <v>1</v>
      </c>
      <c r="T46" s="44">
        <f t="shared" si="9"/>
        <v>0</v>
      </c>
      <c r="U46" s="15">
        <f t="shared" si="10"/>
        <v>0</v>
      </c>
    </row>
    <row r="47" spans="1:21">
      <c r="A47" s="23">
        <v>42</v>
      </c>
      <c r="B47" s="11" t="s">
        <v>22</v>
      </c>
      <c r="C47" s="31"/>
      <c r="D47" s="24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5</v>
      </c>
      <c r="I47" s="14">
        <v>0</v>
      </c>
      <c r="J47" s="14">
        <v>5</v>
      </c>
      <c r="K47" s="14">
        <v>0</v>
      </c>
      <c r="L47" s="14">
        <v>0</v>
      </c>
      <c r="M47" s="13">
        <v>0</v>
      </c>
      <c r="N47" s="15">
        <f t="shared" si="11"/>
        <v>0</v>
      </c>
      <c r="O47" s="16">
        <v>1</v>
      </c>
      <c r="P47" s="16">
        <v>1</v>
      </c>
      <c r="Q47" s="15">
        <f t="shared" si="7"/>
        <v>1</v>
      </c>
      <c r="R47" s="44">
        <v>0</v>
      </c>
      <c r="S47" s="45">
        <f t="shared" si="8"/>
        <v>0</v>
      </c>
      <c r="T47" s="44">
        <f t="shared" si="9"/>
        <v>1</v>
      </c>
      <c r="U47" s="15">
        <f t="shared" si="10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6524.92</v>
      </c>
      <c r="H48" s="14">
        <v>8</v>
      </c>
      <c r="I48" s="14">
        <v>0</v>
      </c>
      <c r="J48" s="14">
        <v>8</v>
      </c>
      <c r="K48" s="14">
        <v>1</v>
      </c>
      <c r="L48" s="14">
        <v>7</v>
      </c>
      <c r="M48" s="13">
        <v>1</v>
      </c>
      <c r="N48" s="15">
        <f t="shared" si="11"/>
        <v>0.125</v>
      </c>
      <c r="O48" s="16">
        <v>1905.08</v>
      </c>
      <c r="P48" s="16">
        <v>6524.92</v>
      </c>
      <c r="Q48" s="15">
        <f t="shared" si="7"/>
        <v>3.4250110231591324</v>
      </c>
      <c r="R48" s="44">
        <v>6524.92</v>
      </c>
      <c r="S48" s="45">
        <f t="shared" si="8"/>
        <v>1</v>
      </c>
      <c r="T48" s="44">
        <f t="shared" si="9"/>
        <v>0</v>
      </c>
      <c r="U48" s="15">
        <f t="shared" si="10"/>
        <v>0</v>
      </c>
    </row>
    <row r="49" spans="1:21">
      <c r="A49" s="23">
        <v>44</v>
      </c>
      <c r="B49" s="11" t="s">
        <v>22</v>
      </c>
      <c r="C49" s="31"/>
      <c r="D49" s="24" t="s">
        <v>138</v>
      </c>
      <c r="E49" s="24" t="s">
        <v>47</v>
      </c>
      <c r="F49" s="11" t="s">
        <v>139</v>
      </c>
      <c r="G49" s="20">
        <f t="shared" si="6"/>
        <v>802.88</v>
      </c>
      <c r="H49" s="14">
        <v>8</v>
      </c>
      <c r="I49" s="14">
        <v>0</v>
      </c>
      <c r="J49" s="14">
        <v>8</v>
      </c>
      <c r="K49" s="14">
        <v>3</v>
      </c>
      <c r="L49" s="14">
        <v>3</v>
      </c>
      <c r="M49" s="13">
        <v>3</v>
      </c>
      <c r="N49" s="15">
        <f t="shared" si="11"/>
        <v>0.375</v>
      </c>
      <c r="O49" s="16">
        <v>802.88</v>
      </c>
      <c r="P49" s="16">
        <v>802.88</v>
      </c>
      <c r="Q49" s="15">
        <f t="shared" si="7"/>
        <v>1</v>
      </c>
      <c r="R49" s="44">
        <v>802.88</v>
      </c>
      <c r="S49" s="45">
        <f t="shared" si="8"/>
        <v>1</v>
      </c>
      <c r="T49" s="44">
        <f t="shared" si="9"/>
        <v>0</v>
      </c>
      <c r="U49" s="15">
        <f t="shared" si="10"/>
        <v>0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5</v>
      </c>
      <c r="I50" s="14">
        <v>3</v>
      </c>
      <c r="J50" s="14">
        <v>2</v>
      </c>
      <c r="K50" s="14">
        <v>0</v>
      </c>
      <c r="L50" s="14">
        <v>0</v>
      </c>
      <c r="M50" s="13">
        <v>0</v>
      </c>
      <c r="N50" s="15">
        <f t="shared" si="11"/>
        <v>0</v>
      </c>
      <c r="O50" s="16">
        <v>1</v>
      </c>
      <c r="P50" s="16">
        <v>1</v>
      </c>
      <c r="Q50" s="15">
        <f t="shared" si="7"/>
        <v>1</v>
      </c>
      <c r="R50" s="44">
        <v>0</v>
      </c>
      <c r="S50" s="45">
        <f t="shared" si="8"/>
        <v>0</v>
      </c>
      <c r="T50" s="44">
        <f t="shared" si="9"/>
        <v>1</v>
      </c>
      <c r="U50" s="15">
        <f t="shared" si="10"/>
        <v>1</v>
      </c>
    </row>
    <row r="51" spans="1:21">
      <c r="A51" s="23">
        <v>46</v>
      </c>
      <c r="B51" s="11" t="s">
        <v>22</v>
      </c>
      <c r="C51" s="31"/>
      <c r="D51" s="24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2</v>
      </c>
      <c r="I51" s="14">
        <v>0</v>
      </c>
      <c r="J51" s="14">
        <v>2</v>
      </c>
      <c r="K51" s="14">
        <v>0</v>
      </c>
      <c r="L51" s="14">
        <v>0</v>
      </c>
      <c r="M51" s="13">
        <v>0</v>
      </c>
      <c r="N51" s="15">
        <f t="shared" si="11"/>
        <v>0</v>
      </c>
      <c r="O51" s="16">
        <v>1</v>
      </c>
      <c r="P51" s="16">
        <v>1</v>
      </c>
      <c r="Q51" s="15">
        <f t="shared" si="7"/>
        <v>1</v>
      </c>
      <c r="R51" s="44">
        <v>0</v>
      </c>
      <c r="S51" s="45">
        <f t="shared" si="8"/>
        <v>0</v>
      </c>
      <c r="T51" s="44">
        <f t="shared" si="9"/>
        <v>1</v>
      </c>
      <c r="U51" s="15">
        <f t="shared" si="10"/>
        <v>1</v>
      </c>
    </row>
    <row r="52" spans="1:21">
      <c r="A52" s="23">
        <v>47</v>
      </c>
      <c r="B52" s="11" t="s">
        <v>22</v>
      </c>
      <c r="C52" s="31"/>
      <c r="D52" s="25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3</v>
      </c>
      <c r="I52" s="14">
        <v>1</v>
      </c>
      <c r="J52" s="14">
        <v>2</v>
      </c>
      <c r="K52" s="14">
        <v>0</v>
      </c>
      <c r="L52" s="14">
        <v>0</v>
      </c>
      <c r="M52" s="13">
        <v>0</v>
      </c>
      <c r="N52" s="15">
        <f t="shared" si="11"/>
        <v>0</v>
      </c>
      <c r="O52" s="16">
        <v>1</v>
      </c>
      <c r="P52" s="16">
        <v>1</v>
      </c>
      <c r="Q52" s="15">
        <f t="shared" si="7"/>
        <v>1</v>
      </c>
      <c r="R52" s="44">
        <v>0</v>
      </c>
      <c r="S52" s="45">
        <f t="shared" si="8"/>
        <v>0</v>
      </c>
      <c r="T52" s="44">
        <f t="shared" si="9"/>
        <v>1</v>
      </c>
      <c r="U52" s="15">
        <f t="shared" si="10"/>
        <v>1</v>
      </c>
    </row>
    <row r="53" spans="1:21">
      <c r="A53" s="23">
        <v>48</v>
      </c>
      <c r="B53" s="11" t="s">
        <v>22</v>
      </c>
      <c r="C53" s="31"/>
      <c r="D53" s="25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11"/>
        <v>0</v>
      </c>
      <c r="O53" s="16">
        <v>1</v>
      </c>
      <c r="P53" s="16">
        <v>1</v>
      </c>
      <c r="Q53" s="15">
        <f t="shared" si="7"/>
        <v>1</v>
      </c>
      <c r="R53" s="44">
        <v>0</v>
      </c>
      <c r="S53" s="45">
        <f t="shared" si="8"/>
        <v>0</v>
      </c>
      <c r="T53" s="44">
        <f t="shared" si="9"/>
        <v>1</v>
      </c>
      <c r="U53" s="15">
        <f t="shared" si="10"/>
        <v>1</v>
      </c>
    </row>
    <row r="54" spans="1:21" ht="15.75" customHeight="1">
      <c r="A54" s="23">
        <v>49</v>
      </c>
      <c r="B54" s="11" t="s">
        <v>22</v>
      </c>
      <c r="C54" s="31"/>
      <c r="D54" s="42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6</v>
      </c>
      <c r="I54" s="14">
        <v>3</v>
      </c>
      <c r="J54" s="14">
        <v>3</v>
      </c>
      <c r="K54" s="14">
        <v>0</v>
      </c>
      <c r="L54" s="14">
        <v>0</v>
      </c>
      <c r="M54" s="13">
        <v>0</v>
      </c>
      <c r="N54" s="15">
        <f t="shared" si="11"/>
        <v>0</v>
      </c>
      <c r="O54" s="16">
        <v>1</v>
      </c>
      <c r="P54" s="16">
        <v>1</v>
      </c>
      <c r="Q54" s="15">
        <f t="shared" si="7"/>
        <v>1</v>
      </c>
      <c r="R54" s="44">
        <v>0</v>
      </c>
      <c r="S54" s="45">
        <f t="shared" si="8"/>
        <v>0</v>
      </c>
      <c r="T54" s="44">
        <f t="shared" si="9"/>
        <v>1</v>
      </c>
      <c r="U54" s="15">
        <f t="shared" si="10"/>
        <v>1</v>
      </c>
    </row>
    <row r="55" spans="1:21">
      <c r="A55" s="23">
        <v>50</v>
      </c>
      <c r="B55" s="11" t="s">
        <v>22</v>
      </c>
      <c r="C55" s="31"/>
      <c r="D55" s="42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4</v>
      </c>
      <c r="I55" s="14">
        <v>0</v>
      </c>
      <c r="J55" s="14">
        <v>4</v>
      </c>
      <c r="K55" s="14">
        <v>0</v>
      </c>
      <c r="L55" s="14">
        <v>0</v>
      </c>
      <c r="M55" s="13">
        <v>0</v>
      </c>
      <c r="N55" s="15">
        <f t="shared" si="11"/>
        <v>0</v>
      </c>
      <c r="O55" s="16">
        <v>1</v>
      </c>
      <c r="P55" s="16">
        <v>1</v>
      </c>
      <c r="Q55" s="15">
        <f t="shared" si="7"/>
        <v>1</v>
      </c>
      <c r="R55" s="44">
        <v>0</v>
      </c>
      <c r="S55" s="45">
        <f t="shared" si="8"/>
        <v>0</v>
      </c>
      <c r="T55" s="44">
        <f t="shared" si="9"/>
        <v>1</v>
      </c>
      <c r="U55" s="15">
        <f t="shared" si="10"/>
        <v>1</v>
      </c>
    </row>
    <row r="56" spans="1:21">
      <c r="A56" s="23">
        <v>51</v>
      </c>
      <c r="B56" s="11" t="s">
        <v>22</v>
      </c>
      <c r="C56" s="31"/>
      <c r="D56" s="42" t="s">
        <v>152</v>
      </c>
      <c r="E56" s="24" t="s">
        <v>34</v>
      </c>
      <c r="F56" s="11" t="s">
        <v>153</v>
      </c>
      <c r="G56" s="20">
        <f t="shared" si="6"/>
        <v>4938.28</v>
      </c>
      <c r="H56" s="14">
        <v>6</v>
      </c>
      <c r="I56" s="14">
        <v>1</v>
      </c>
      <c r="J56" s="14">
        <v>5</v>
      </c>
      <c r="K56" s="14">
        <v>0</v>
      </c>
      <c r="L56" s="14">
        <v>3</v>
      </c>
      <c r="M56" s="13">
        <v>0</v>
      </c>
      <c r="N56" s="15">
        <f t="shared" si="11"/>
        <v>0</v>
      </c>
      <c r="O56" s="16">
        <v>4938.28</v>
      </c>
      <c r="P56" s="16">
        <v>4938.28</v>
      </c>
      <c r="Q56" s="15">
        <f t="shared" si="7"/>
        <v>1</v>
      </c>
      <c r="R56" s="44">
        <v>4938.28</v>
      </c>
      <c r="S56" s="45">
        <f t="shared" si="8"/>
        <v>1</v>
      </c>
      <c r="T56" s="44">
        <f t="shared" si="9"/>
        <v>0</v>
      </c>
      <c r="U56" s="15">
        <f t="shared" si="10"/>
        <v>0</v>
      </c>
    </row>
    <row r="57" spans="1:21">
      <c r="A57" s="23">
        <v>52</v>
      </c>
      <c r="B57" s="11" t="s">
        <v>22</v>
      </c>
      <c r="C57" s="31"/>
      <c r="D57" s="25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11"/>
        <v>0</v>
      </c>
      <c r="O57" s="16">
        <v>1</v>
      </c>
      <c r="P57" s="16">
        <v>1</v>
      </c>
      <c r="Q57" s="15">
        <f t="shared" si="7"/>
        <v>1</v>
      </c>
      <c r="R57" s="44">
        <v>0</v>
      </c>
      <c r="S57" s="45">
        <f t="shared" si="8"/>
        <v>0</v>
      </c>
      <c r="T57" s="44">
        <f t="shared" si="9"/>
        <v>1</v>
      </c>
      <c r="U57" s="15">
        <f t="shared" si="10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4819.2299999999996</v>
      </c>
      <c r="H58" s="14">
        <v>9</v>
      </c>
      <c r="I58" s="14">
        <v>3</v>
      </c>
      <c r="J58" s="14">
        <v>6</v>
      </c>
      <c r="K58" s="14">
        <v>2</v>
      </c>
      <c r="L58" s="14">
        <v>5</v>
      </c>
      <c r="M58" s="13">
        <v>2</v>
      </c>
      <c r="N58" s="15">
        <f t="shared" si="11"/>
        <v>0.22222222222222221</v>
      </c>
      <c r="O58" s="16">
        <v>4819.2299999999996</v>
      </c>
      <c r="P58" s="16">
        <v>4819.2299999999996</v>
      </c>
      <c r="Q58" s="15">
        <f t="shared" si="7"/>
        <v>1</v>
      </c>
      <c r="R58" s="44">
        <v>4819.2299999999996</v>
      </c>
      <c r="S58" s="45">
        <f t="shared" si="8"/>
        <v>1</v>
      </c>
      <c r="T58" s="44">
        <f t="shared" si="9"/>
        <v>0</v>
      </c>
      <c r="U58" s="15">
        <f t="shared" si="10"/>
        <v>0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7</v>
      </c>
      <c r="I59" s="14">
        <v>1</v>
      </c>
      <c r="J59" s="14">
        <v>6</v>
      </c>
      <c r="K59" s="14">
        <v>0</v>
      </c>
      <c r="L59" s="14">
        <v>1</v>
      </c>
      <c r="M59" s="13">
        <v>0</v>
      </c>
      <c r="N59" s="15">
        <f t="shared" si="11"/>
        <v>0</v>
      </c>
      <c r="O59" s="16">
        <v>317.68</v>
      </c>
      <c r="P59" s="16">
        <v>317.68</v>
      </c>
      <c r="Q59" s="15">
        <f t="shared" si="7"/>
        <v>1</v>
      </c>
      <c r="R59" s="44">
        <v>317.68</v>
      </c>
      <c r="S59" s="45">
        <f t="shared" si="8"/>
        <v>1</v>
      </c>
      <c r="T59" s="44">
        <f t="shared" si="9"/>
        <v>0</v>
      </c>
      <c r="U59" s="15">
        <f t="shared" si="10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964.66</v>
      </c>
      <c r="H60" s="14"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11"/>
        <v>0.16666666666666666</v>
      </c>
      <c r="O60" s="16">
        <v>964.66</v>
      </c>
      <c r="P60" s="16">
        <v>964.66</v>
      </c>
      <c r="Q60" s="15">
        <f t="shared" si="7"/>
        <v>1</v>
      </c>
      <c r="R60" s="44">
        <v>964.66</v>
      </c>
      <c r="S60" s="45">
        <f t="shared" si="8"/>
        <v>1</v>
      </c>
      <c r="T60" s="44">
        <f t="shared" si="9"/>
        <v>0</v>
      </c>
      <c r="U60" s="15">
        <f t="shared" si="10"/>
        <v>0</v>
      </c>
    </row>
    <row r="61" spans="1:21">
      <c r="A61" s="23">
        <v>56</v>
      </c>
      <c r="B61" s="11" t="s">
        <v>22</v>
      </c>
      <c r="C61" s="31"/>
      <c r="D61" s="42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11"/>
        <v>0</v>
      </c>
      <c r="O61" s="16">
        <v>1</v>
      </c>
      <c r="P61" s="16">
        <v>1</v>
      </c>
      <c r="Q61" s="15">
        <f t="shared" si="7"/>
        <v>1</v>
      </c>
      <c r="R61" s="44">
        <v>0</v>
      </c>
      <c r="S61" s="45">
        <f t="shared" si="8"/>
        <v>0</v>
      </c>
      <c r="T61" s="44">
        <f t="shared" si="9"/>
        <v>1</v>
      </c>
      <c r="U61" s="15">
        <f t="shared" si="10"/>
        <v>1</v>
      </c>
    </row>
    <row r="62" spans="1:21">
      <c r="A62" s="23">
        <v>57</v>
      </c>
      <c r="B62" s="11" t="s">
        <v>22</v>
      </c>
      <c r="C62" s="31"/>
      <c r="D62" s="42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6</v>
      </c>
      <c r="I62" s="14">
        <v>0</v>
      </c>
      <c r="J62" s="14">
        <v>6</v>
      </c>
      <c r="K62" s="14">
        <v>0</v>
      </c>
      <c r="L62" s="14">
        <v>1</v>
      </c>
      <c r="M62" s="13">
        <v>0</v>
      </c>
      <c r="N62" s="15">
        <f t="shared" si="11"/>
        <v>0</v>
      </c>
      <c r="O62" s="16">
        <v>1078.2</v>
      </c>
      <c r="P62" s="16">
        <v>1078.2</v>
      </c>
      <c r="Q62" s="15">
        <f t="shared" si="7"/>
        <v>1</v>
      </c>
      <c r="R62" s="44">
        <v>1078.2</v>
      </c>
      <c r="S62" s="45">
        <f t="shared" si="8"/>
        <v>1</v>
      </c>
      <c r="T62" s="44">
        <f t="shared" si="9"/>
        <v>0</v>
      </c>
      <c r="U62" s="15">
        <f t="shared" si="10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8</v>
      </c>
      <c r="I63" s="14">
        <v>3</v>
      </c>
      <c r="J63" s="14">
        <v>5</v>
      </c>
      <c r="K63" s="14">
        <v>0</v>
      </c>
      <c r="L63" s="14">
        <v>0</v>
      </c>
      <c r="M63" s="13">
        <v>0</v>
      </c>
      <c r="N63" s="15">
        <f t="shared" si="11"/>
        <v>0</v>
      </c>
      <c r="O63" s="16">
        <v>1</v>
      </c>
      <c r="P63" s="16">
        <v>1</v>
      </c>
      <c r="Q63" s="15">
        <f t="shared" si="7"/>
        <v>1</v>
      </c>
      <c r="R63" s="44">
        <v>0</v>
      </c>
      <c r="S63" s="45">
        <f t="shared" si="8"/>
        <v>0</v>
      </c>
      <c r="T63" s="44">
        <f t="shared" si="9"/>
        <v>1</v>
      </c>
      <c r="U63" s="15">
        <f t="shared" si="10"/>
        <v>1</v>
      </c>
    </row>
    <row r="64" spans="1:21">
      <c r="A64" s="23">
        <v>59</v>
      </c>
      <c r="B64" s="11" t="s">
        <v>22</v>
      </c>
      <c r="C64" s="31"/>
      <c r="D64" s="24" t="s">
        <v>165</v>
      </c>
      <c r="E64" s="32" t="s">
        <v>34</v>
      </c>
      <c r="F64" s="11" t="s">
        <v>166</v>
      </c>
      <c r="G64" s="20">
        <f t="shared" si="6"/>
        <v>2246.66</v>
      </c>
      <c r="H64" s="14">
        <v>3</v>
      </c>
      <c r="I64" s="14">
        <v>1</v>
      </c>
      <c r="J64" s="14">
        <v>2</v>
      </c>
      <c r="K64" s="14">
        <v>0</v>
      </c>
      <c r="L64" s="14">
        <v>2</v>
      </c>
      <c r="M64" s="13">
        <v>0</v>
      </c>
      <c r="N64" s="15">
        <f t="shared" si="11"/>
        <v>0</v>
      </c>
      <c r="O64" s="16">
        <v>2246.66</v>
      </c>
      <c r="P64" s="16">
        <v>2246.66</v>
      </c>
      <c r="Q64" s="15">
        <f t="shared" si="7"/>
        <v>1</v>
      </c>
      <c r="R64" s="44">
        <v>2246.66</v>
      </c>
      <c r="S64" s="45">
        <f t="shared" si="8"/>
        <v>1</v>
      </c>
      <c r="T64" s="44">
        <f t="shared" si="9"/>
        <v>0</v>
      </c>
      <c r="U64" s="15">
        <f t="shared" si="10"/>
        <v>0</v>
      </c>
    </row>
    <row r="65" spans="1:21">
      <c r="A65" s="23">
        <v>60</v>
      </c>
      <c r="B65" s="11" t="s">
        <v>22</v>
      </c>
      <c r="C65" s="31"/>
      <c r="D65" s="25" t="s">
        <v>77</v>
      </c>
      <c r="E65" s="30" t="s">
        <v>78</v>
      </c>
      <c r="F65" s="11" t="s">
        <v>167</v>
      </c>
      <c r="G65" s="20">
        <f t="shared" si="6"/>
        <v>1</v>
      </c>
      <c r="H65" s="14">
        <v>11</v>
      </c>
      <c r="I65" s="14">
        <v>3</v>
      </c>
      <c r="J65" s="14">
        <v>8</v>
      </c>
      <c r="K65" s="14">
        <v>0</v>
      </c>
      <c r="L65" s="14">
        <v>0</v>
      </c>
      <c r="M65" s="13">
        <v>0</v>
      </c>
      <c r="N65" s="15">
        <f t="shared" si="11"/>
        <v>0</v>
      </c>
      <c r="O65" s="16">
        <v>1</v>
      </c>
      <c r="P65" s="16">
        <v>1</v>
      </c>
      <c r="Q65" s="15">
        <f t="shared" si="7"/>
        <v>1</v>
      </c>
      <c r="R65" s="44">
        <v>0</v>
      </c>
      <c r="S65" s="45">
        <f t="shared" si="8"/>
        <v>0</v>
      </c>
      <c r="T65" s="44">
        <f t="shared" si="9"/>
        <v>1</v>
      </c>
      <c r="U65" s="15">
        <f t="shared" si="10"/>
        <v>1</v>
      </c>
    </row>
    <row r="66" spans="1:21">
      <c r="A66" s="23">
        <v>61</v>
      </c>
      <c r="B66" s="11" t="s">
        <v>22</v>
      </c>
      <c r="C66" s="31"/>
      <c r="D66" s="25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6</v>
      </c>
      <c r="I66" s="14">
        <v>2</v>
      </c>
      <c r="J66" s="14">
        <v>4</v>
      </c>
      <c r="K66" s="14">
        <v>0</v>
      </c>
      <c r="L66" s="14">
        <v>0</v>
      </c>
      <c r="M66" s="13">
        <v>0</v>
      </c>
      <c r="N66" s="15">
        <f t="shared" si="11"/>
        <v>0</v>
      </c>
      <c r="O66" s="16">
        <v>1</v>
      </c>
      <c r="P66" s="16">
        <v>1</v>
      </c>
      <c r="Q66" s="15">
        <f t="shared" si="7"/>
        <v>1</v>
      </c>
      <c r="R66" s="44">
        <v>0</v>
      </c>
      <c r="S66" s="45">
        <f t="shared" si="8"/>
        <v>0</v>
      </c>
      <c r="T66" s="44">
        <f t="shared" si="9"/>
        <v>1</v>
      </c>
      <c r="U66" s="15">
        <f t="shared" si="10"/>
        <v>1</v>
      </c>
    </row>
    <row r="67" spans="1:21">
      <c r="A67" s="23">
        <v>62</v>
      </c>
      <c r="B67" s="11" t="s">
        <v>22</v>
      </c>
      <c r="C67" s="31"/>
      <c r="D67" s="25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13</v>
      </c>
      <c r="I67" s="14">
        <v>0</v>
      </c>
      <c r="J67" s="14">
        <v>13</v>
      </c>
      <c r="K67" s="14">
        <v>0</v>
      </c>
      <c r="L67" s="14">
        <v>0</v>
      </c>
      <c r="M67" s="13">
        <v>0</v>
      </c>
      <c r="N67" s="15">
        <f t="shared" si="11"/>
        <v>0</v>
      </c>
      <c r="O67" s="16">
        <v>1</v>
      </c>
      <c r="P67" s="16">
        <v>1</v>
      </c>
      <c r="Q67" s="15">
        <f t="shared" si="7"/>
        <v>1</v>
      </c>
      <c r="R67" s="44">
        <v>0</v>
      </c>
      <c r="S67" s="45">
        <f t="shared" si="8"/>
        <v>0</v>
      </c>
      <c r="T67" s="44">
        <f t="shared" si="9"/>
        <v>1</v>
      </c>
      <c r="U67" s="15">
        <f t="shared" si="10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5484.31</v>
      </c>
      <c r="H68" s="14">
        <v>8</v>
      </c>
      <c r="I68" s="14">
        <v>2</v>
      </c>
      <c r="J68" s="14">
        <v>6</v>
      </c>
      <c r="K68" s="14">
        <v>2</v>
      </c>
      <c r="L68" s="14">
        <v>3</v>
      </c>
      <c r="M68" s="13">
        <v>2</v>
      </c>
      <c r="N68" s="15">
        <f t="shared" si="11"/>
        <v>0.25</v>
      </c>
      <c r="O68" s="16">
        <v>5484.31</v>
      </c>
      <c r="P68" s="16">
        <v>5484.31</v>
      </c>
      <c r="Q68" s="15">
        <f t="shared" si="7"/>
        <v>1</v>
      </c>
      <c r="R68" s="44">
        <v>5484.31</v>
      </c>
      <c r="S68" s="45">
        <f t="shared" si="8"/>
        <v>1</v>
      </c>
      <c r="T68" s="44">
        <f t="shared" si="9"/>
        <v>0</v>
      </c>
      <c r="U68" s="15">
        <f t="shared" si="10"/>
        <v>0</v>
      </c>
    </row>
    <row r="69" spans="1:21">
      <c r="A69" s="23">
        <v>64</v>
      </c>
      <c r="B69" s="11" t="s">
        <v>22</v>
      </c>
      <c r="C69" s="31"/>
      <c r="D69" s="24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6</v>
      </c>
      <c r="I69" s="14">
        <v>1</v>
      </c>
      <c r="J69" s="14">
        <v>5</v>
      </c>
      <c r="K69" s="14">
        <v>0</v>
      </c>
      <c r="L69" s="14">
        <v>0</v>
      </c>
      <c r="M69" s="13">
        <v>0</v>
      </c>
      <c r="N69" s="15">
        <f t="shared" si="11"/>
        <v>0</v>
      </c>
      <c r="O69" s="16">
        <v>0</v>
      </c>
      <c r="P69" s="16">
        <v>0</v>
      </c>
      <c r="Q69" s="15">
        <f t="shared" si="7"/>
        <v>0</v>
      </c>
      <c r="R69" s="44">
        <v>0</v>
      </c>
      <c r="S69" s="45">
        <f t="shared" si="8"/>
        <v>0</v>
      </c>
      <c r="T69" s="44">
        <f t="shared" si="9"/>
        <v>0</v>
      </c>
      <c r="U69" s="15">
        <f t="shared" si="10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122.8</v>
      </c>
      <c r="H70" s="14">
        <v>6</v>
      </c>
      <c r="I70" s="14">
        <v>0</v>
      </c>
      <c r="J70" s="14">
        <v>6</v>
      </c>
      <c r="K70" s="14">
        <v>1</v>
      </c>
      <c r="L70" s="14">
        <v>5</v>
      </c>
      <c r="M70" s="13">
        <v>1</v>
      </c>
      <c r="N70" s="15">
        <f t="shared" si="11"/>
        <v>0.16666666666666666</v>
      </c>
      <c r="O70" s="16">
        <v>122.8</v>
      </c>
      <c r="P70" s="16">
        <v>122.8</v>
      </c>
      <c r="Q70" s="15">
        <f t="shared" ref="Q70:Q74" si="12">IF(O70=0,0,P70/O70)</f>
        <v>1</v>
      </c>
      <c r="R70" s="44">
        <v>122.8</v>
      </c>
      <c r="S70" s="45">
        <f t="shared" ref="S70:S74" si="13">IF(P70=0,0,R70/P70)</f>
        <v>1</v>
      </c>
      <c r="T70" s="44">
        <f t="shared" si="9"/>
        <v>0</v>
      </c>
      <c r="U70" s="15">
        <f t="shared" ref="U70:U74" si="14">IF(P70=0,0,T70/P70)</f>
        <v>0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1287.21</v>
      </c>
      <c r="H71" s="14">
        <v>4</v>
      </c>
      <c r="I71" s="14">
        <v>0</v>
      </c>
      <c r="J71" s="14">
        <v>4</v>
      </c>
      <c r="K71" s="14">
        <v>0</v>
      </c>
      <c r="L71" s="14">
        <v>1</v>
      </c>
      <c r="M71" s="13">
        <v>0</v>
      </c>
      <c r="N71" s="15">
        <f t="shared" si="11"/>
        <v>0</v>
      </c>
      <c r="O71" s="16">
        <v>1287.21</v>
      </c>
      <c r="P71" s="16">
        <v>1287.21</v>
      </c>
      <c r="Q71" s="15">
        <f t="shared" si="12"/>
        <v>1</v>
      </c>
      <c r="R71" s="44">
        <v>1287.21</v>
      </c>
      <c r="S71" s="45">
        <f t="shared" si="13"/>
        <v>1</v>
      </c>
      <c r="T71" s="44">
        <f t="shared" si="9"/>
        <v>0</v>
      </c>
      <c r="U71" s="15">
        <f t="shared" si="14"/>
        <v>0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603.91</v>
      </c>
      <c r="H72" s="14">
        <v>15</v>
      </c>
      <c r="I72" s="14">
        <v>1</v>
      </c>
      <c r="J72" s="14">
        <v>14</v>
      </c>
      <c r="K72" s="14">
        <v>0</v>
      </c>
      <c r="L72" s="14">
        <v>2</v>
      </c>
      <c r="M72" s="13">
        <v>0</v>
      </c>
      <c r="N72" s="15">
        <f t="shared" si="11"/>
        <v>0</v>
      </c>
      <c r="O72" s="16">
        <v>603.91</v>
      </c>
      <c r="P72" s="16">
        <v>603.91</v>
      </c>
      <c r="Q72" s="15">
        <f t="shared" si="12"/>
        <v>1</v>
      </c>
      <c r="R72" s="44">
        <v>603.91</v>
      </c>
      <c r="S72" s="45">
        <f t="shared" si="13"/>
        <v>1</v>
      </c>
      <c r="T72" s="44">
        <f t="shared" si="9"/>
        <v>0</v>
      </c>
      <c r="U72" s="15">
        <f t="shared" si="14"/>
        <v>0</v>
      </c>
    </row>
    <row r="73" spans="1:21">
      <c r="A73" s="23">
        <v>68</v>
      </c>
      <c r="B73" s="11" t="s">
        <v>22</v>
      </c>
      <c r="C73" s="31"/>
      <c r="D73" s="24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6</v>
      </c>
      <c r="I73" s="14">
        <v>1</v>
      </c>
      <c r="J73" s="14">
        <v>5</v>
      </c>
      <c r="K73" s="14">
        <v>0</v>
      </c>
      <c r="L73" s="14">
        <v>0</v>
      </c>
      <c r="M73" s="13">
        <v>0</v>
      </c>
      <c r="N73" s="15">
        <f t="shared" si="11"/>
        <v>0</v>
      </c>
      <c r="O73" s="16">
        <v>1</v>
      </c>
      <c r="P73" s="16">
        <v>1</v>
      </c>
      <c r="Q73" s="15">
        <f t="shared" si="12"/>
        <v>1</v>
      </c>
      <c r="R73" s="44">
        <v>0</v>
      </c>
      <c r="S73" s="45">
        <f t="shared" si="13"/>
        <v>0</v>
      </c>
      <c r="T73" s="44">
        <f t="shared" si="9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82582.89</v>
      </c>
      <c r="H74" s="19">
        <f t="shared" si="15"/>
        <v>457</v>
      </c>
      <c r="I74" s="19">
        <f t="shared" si="15"/>
        <v>74</v>
      </c>
      <c r="J74" s="19">
        <f t="shared" si="15"/>
        <v>383</v>
      </c>
      <c r="K74" s="19">
        <f t="shared" si="15"/>
        <v>40</v>
      </c>
      <c r="L74" s="19">
        <f t="shared" si="15"/>
        <v>129</v>
      </c>
      <c r="M74" s="19">
        <f t="shared" si="15"/>
        <v>39</v>
      </c>
      <c r="N74" s="15">
        <f t="shared" si="11"/>
        <v>8.7527352297592995E-2</v>
      </c>
      <c r="O74" s="20">
        <f>SUM(O6:O73)</f>
        <v>77962.05</v>
      </c>
      <c r="P74" s="20">
        <f>SUM(P6:P73)</f>
        <v>82582.89</v>
      </c>
      <c r="Q74" s="15">
        <f t="shared" si="12"/>
        <v>1.0592703757789848</v>
      </c>
      <c r="R74" s="46">
        <f>SUM(R6:R73)</f>
        <v>82547.89</v>
      </c>
      <c r="S74" s="45">
        <f t="shared" si="13"/>
        <v>0.99957618339585841</v>
      </c>
      <c r="T74" s="46">
        <f>SUM(T6:T73)</f>
        <v>35</v>
      </c>
      <c r="U74" s="15">
        <f t="shared" si="14"/>
        <v>4.2381660414160852E-4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U74"/>
  <sheetViews>
    <sheetView topLeftCell="A43" workbookViewId="0">
      <selection activeCell="G74" sqref="G74"/>
    </sheetView>
  </sheetViews>
  <sheetFormatPr defaultRowHeight="15"/>
  <cols>
    <col min="1" max="1" width="8.7109375"/>
    <col min="2" max="2" width="16.5703125"/>
    <col min="3" max="3" width="17"/>
    <col min="4" max="4" width="36"/>
    <col min="5" max="5" width="24.5703125"/>
    <col min="6" max="6" width="16.42578125"/>
    <col min="7" max="7" width="15.5703125"/>
    <col min="8" max="8" width="12.85546875"/>
    <col min="9" max="9" width="22.28515625"/>
    <col min="10" max="10" width="16.140625"/>
    <col min="11" max="11" width="11.7109375"/>
    <col min="12" max="12" width="17"/>
    <col min="13" max="13" width="17.28515625"/>
    <col min="14" max="14" width="19.42578125"/>
    <col min="15" max="15" width="16.140625"/>
    <col min="16" max="16" width="14.7109375"/>
    <col min="17" max="17" width="16.28515625"/>
    <col min="18" max="18" width="12.7109375"/>
    <col min="19" max="19" width="19.140625"/>
    <col min="20" max="20" width="12.7109375"/>
    <col min="21" max="21" width="17.7109375"/>
    <col min="22" max="1025" width="8.7109375"/>
  </cols>
  <sheetData>
    <row r="1" spans="1:21" ht="51.75" customHeight="1">
      <c r="A1" s="116" t="s">
        <v>199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70.2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6</v>
      </c>
      <c r="I6" s="14">
        <v>2</v>
      </c>
      <c r="J6" s="14">
        <v>4</v>
      </c>
      <c r="K6" s="14">
        <v>0</v>
      </c>
      <c r="L6" s="14">
        <v>0</v>
      </c>
      <c r="M6" s="13">
        <v>0</v>
      </c>
      <c r="N6" s="15">
        <f>IF(H6=0,0,K6/H6)</f>
        <v>0</v>
      </c>
      <c r="O6" s="16">
        <v>1</v>
      </c>
      <c r="P6" s="16">
        <v>1</v>
      </c>
      <c r="Q6" s="15">
        <f t="shared" ref="Q6:Q37" si="1">IF(O6=0,0,P6/O6)</f>
        <v>1</v>
      </c>
      <c r="R6" s="44">
        <v>0</v>
      </c>
      <c r="S6" s="45">
        <f t="shared" ref="S6:S37" si="2">IF(P6=0,0,R6/P6)</f>
        <v>0</v>
      </c>
      <c r="T6" s="44">
        <f t="shared" ref="T6:T37" si="3">(P6-R6)</f>
        <v>1</v>
      </c>
      <c r="U6" s="15">
        <f t="shared" ref="U6:U37" si="4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>IF(H7=0,0,K7/H7)</f>
        <v>0</v>
      </c>
      <c r="O7" s="16">
        <v>1</v>
      </c>
      <c r="P7" s="16">
        <v>1</v>
      </c>
      <c r="Q7" s="15">
        <f t="shared" si="1"/>
        <v>1</v>
      </c>
      <c r="R7" s="44">
        <v>0</v>
      </c>
      <c r="S7" s="45">
        <f t="shared" si="2"/>
        <v>0</v>
      </c>
      <c r="T7" s="44">
        <f t="shared" si="3"/>
        <v>1</v>
      </c>
      <c r="U7" s="15">
        <f t="shared" si="4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7</v>
      </c>
      <c r="I8" s="14">
        <v>2</v>
      </c>
      <c r="J8" s="14">
        <v>5</v>
      </c>
      <c r="K8" s="14">
        <v>0</v>
      </c>
      <c r="L8" s="14">
        <v>0</v>
      </c>
      <c r="M8" s="13">
        <v>0</v>
      </c>
      <c r="N8" s="15">
        <f>IF(H8=0,0,K8/H8)</f>
        <v>0</v>
      </c>
      <c r="O8" s="16">
        <v>1</v>
      </c>
      <c r="P8" s="16">
        <v>1</v>
      </c>
      <c r="Q8" s="15">
        <f t="shared" si="1"/>
        <v>1</v>
      </c>
      <c r="R8" s="44">
        <v>0</v>
      </c>
      <c r="S8" s="45">
        <f t="shared" si="2"/>
        <v>0</v>
      </c>
      <c r="T8" s="44">
        <f t="shared" si="3"/>
        <v>1</v>
      </c>
      <c r="U8" s="15">
        <f t="shared" si="4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6150.33</v>
      </c>
      <c r="H9" s="14">
        <v>15</v>
      </c>
      <c r="I9" s="14">
        <v>0</v>
      </c>
      <c r="J9" s="14">
        <v>15</v>
      </c>
      <c r="K9" s="14">
        <v>0</v>
      </c>
      <c r="L9" s="14">
        <v>13</v>
      </c>
      <c r="M9" s="13">
        <v>0</v>
      </c>
      <c r="N9" s="15" t="s">
        <v>198</v>
      </c>
      <c r="O9" s="16">
        <v>6150.33</v>
      </c>
      <c r="P9" s="16">
        <v>6150.33</v>
      </c>
      <c r="Q9" s="15">
        <f t="shared" si="1"/>
        <v>1</v>
      </c>
      <c r="R9" s="44">
        <v>6150.33</v>
      </c>
      <c r="S9" s="45">
        <f t="shared" si="2"/>
        <v>1</v>
      </c>
      <c r="T9" s="44">
        <f t="shared" si="3"/>
        <v>0</v>
      </c>
      <c r="U9" s="15">
        <f t="shared" si="4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3</v>
      </c>
      <c r="I10" s="14">
        <v>0</v>
      </c>
      <c r="J10" s="14">
        <v>3</v>
      </c>
      <c r="K10" s="14">
        <v>0</v>
      </c>
      <c r="L10" s="14">
        <v>0</v>
      </c>
      <c r="M10" s="13">
        <v>0</v>
      </c>
      <c r="N10" s="15">
        <f t="shared" ref="N10:N41" si="5">IF(H10=0,0,K10/H10)</f>
        <v>0</v>
      </c>
      <c r="O10" s="16">
        <v>1</v>
      </c>
      <c r="P10" s="16">
        <v>1</v>
      </c>
      <c r="Q10" s="15">
        <f t="shared" si="1"/>
        <v>1</v>
      </c>
      <c r="R10" s="44">
        <v>0</v>
      </c>
      <c r="S10" s="45">
        <f t="shared" si="2"/>
        <v>0</v>
      </c>
      <c r="T10" s="44">
        <f t="shared" si="3"/>
        <v>1</v>
      </c>
      <c r="U10" s="15">
        <f t="shared" si="4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7</v>
      </c>
      <c r="I11" s="14">
        <v>2</v>
      </c>
      <c r="J11" s="14">
        <v>5</v>
      </c>
      <c r="K11" s="14">
        <v>0</v>
      </c>
      <c r="L11" s="14">
        <v>1</v>
      </c>
      <c r="M11" s="13">
        <v>0</v>
      </c>
      <c r="N11" s="15">
        <f t="shared" si="5"/>
        <v>0</v>
      </c>
      <c r="O11" s="16">
        <v>543.62</v>
      </c>
      <c r="P11" s="16">
        <v>543.62</v>
      </c>
      <c r="Q11" s="15">
        <f t="shared" si="1"/>
        <v>1</v>
      </c>
      <c r="R11" s="44">
        <v>543.62</v>
      </c>
      <c r="S11" s="45">
        <f t="shared" si="2"/>
        <v>1</v>
      </c>
      <c r="T11" s="44">
        <f t="shared" si="3"/>
        <v>0</v>
      </c>
      <c r="U11" s="15">
        <f t="shared" si="4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5</v>
      </c>
      <c r="I12" s="14">
        <v>0</v>
      </c>
      <c r="J12" s="14">
        <v>5</v>
      </c>
      <c r="K12" s="14">
        <v>0</v>
      </c>
      <c r="L12" s="14">
        <v>0</v>
      </c>
      <c r="M12" s="13">
        <v>0</v>
      </c>
      <c r="N12" s="15">
        <f t="shared" si="5"/>
        <v>0</v>
      </c>
      <c r="O12" s="16">
        <v>1</v>
      </c>
      <c r="P12" s="16">
        <v>1</v>
      </c>
      <c r="Q12" s="15">
        <f t="shared" si="1"/>
        <v>1</v>
      </c>
      <c r="R12" s="44">
        <v>0</v>
      </c>
      <c r="S12" s="45">
        <f t="shared" si="2"/>
        <v>0</v>
      </c>
      <c r="T12" s="44">
        <f t="shared" si="3"/>
        <v>1</v>
      </c>
      <c r="U12" s="15">
        <f t="shared" si="4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5</v>
      </c>
      <c r="I13" s="14">
        <v>0</v>
      </c>
      <c r="J13" s="14">
        <v>5</v>
      </c>
      <c r="K13" s="14">
        <v>0</v>
      </c>
      <c r="L13" s="14">
        <v>0</v>
      </c>
      <c r="M13" s="13">
        <v>0</v>
      </c>
      <c r="N13" s="15">
        <f t="shared" si="5"/>
        <v>0</v>
      </c>
      <c r="O13" s="16">
        <v>1</v>
      </c>
      <c r="P13" s="16">
        <v>1</v>
      </c>
      <c r="Q13" s="15">
        <f t="shared" si="1"/>
        <v>1</v>
      </c>
      <c r="R13" s="44">
        <v>0</v>
      </c>
      <c r="S13" s="45">
        <f t="shared" si="2"/>
        <v>0</v>
      </c>
      <c r="T13" s="44">
        <f t="shared" si="3"/>
        <v>1</v>
      </c>
      <c r="U13" s="15">
        <f t="shared" si="4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7</v>
      </c>
      <c r="I14" s="14">
        <v>1</v>
      </c>
      <c r="J14" s="14">
        <v>6</v>
      </c>
      <c r="K14" s="14">
        <v>0</v>
      </c>
      <c r="L14" s="14">
        <v>2</v>
      </c>
      <c r="M14" s="13">
        <v>0</v>
      </c>
      <c r="N14" s="15">
        <f t="shared" si="5"/>
        <v>0</v>
      </c>
      <c r="O14" s="16">
        <v>4643.1000000000004</v>
      </c>
      <c r="P14" s="16">
        <v>4643.1000000000004</v>
      </c>
      <c r="Q14" s="15">
        <f t="shared" si="1"/>
        <v>1</v>
      </c>
      <c r="R14" s="44">
        <v>4643.1000000000004</v>
      </c>
      <c r="S14" s="45">
        <f t="shared" si="2"/>
        <v>1</v>
      </c>
      <c r="T14" s="44">
        <f t="shared" si="3"/>
        <v>0</v>
      </c>
      <c r="U14" s="15">
        <f t="shared" si="4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</v>
      </c>
      <c r="H15" s="14">
        <v>3</v>
      </c>
      <c r="I15" s="14">
        <v>0</v>
      </c>
      <c r="J15" s="14">
        <v>3</v>
      </c>
      <c r="K15" s="14">
        <v>0</v>
      </c>
      <c r="L15" s="14">
        <v>0</v>
      </c>
      <c r="M15" s="13">
        <v>0</v>
      </c>
      <c r="N15" s="15">
        <f t="shared" si="5"/>
        <v>0</v>
      </c>
      <c r="O15" s="16">
        <v>1</v>
      </c>
      <c r="P15" s="16">
        <v>1</v>
      </c>
      <c r="Q15" s="15">
        <f t="shared" si="1"/>
        <v>1</v>
      </c>
      <c r="R15" s="44">
        <v>0</v>
      </c>
      <c r="S15" s="45">
        <f t="shared" si="2"/>
        <v>0</v>
      </c>
      <c r="T15" s="44">
        <f t="shared" si="3"/>
        <v>1</v>
      </c>
      <c r="U15" s="15">
        <f t="shared" si="4"/>
        <v>1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3855.56</v>
      </c>
      <c r="H16" s="14">
        <v>17</v>
      </c>
      <c r="I16" s="14">
        <v>2</v>
      </c>
      <c r="J16" s="14">
        <v>15</v>
      </c>
      <c r="K16" s="14">
        <v>3</v>
      </c>
      <c r="L16" s="14">
        <v>7</v>
      </c>
      <c r="M16" s="13">
        <v>3</v>
      </c>
      <c r="N16" s="15">
        <f t="shared" si="5"/>
        <v>0.17647058823529413</v>
      </c>
      <c r="O16" s="16">
        <v>3855.56</v>
      </c>
      <c r="P16" s="16">
        <v>3855.56</v>
      </c>
      <c r="Q16" s="15">
        <f t="shared" si="1"/>
        <v>1</v>
      </c>
      <c r="R16" s="44">
        <v>3855.56</v>
      </c>
      <c r="S16" s="45">
        <f t="shared" si="2"/>
        <v>1</v>
      </c>
      <c r="T16" s="44">
        <f t="shared" si="3"/>
        <v>0</v>
      </c>
      <c r="U16" s="15">
        <f t="shared" si="4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8</v>
      </c>
      <c r="I17" s="14">
        <v>2</v>
      </c>
      <c r="J17" s="14">
        <v>6</v>
      </c>
      <c r="K17" s="14">
        <v>0</v>
      </c>
      <c r="L17" s="14">
        <v>0</v>
      </c>
      <c r="M17" s="13">
        <v>0</v>
      </c>
      <c r="N17" s="15">
        <f t="shared" si="5"/>
        <v>0</v>
      </c>
      <c r="O17" s="16">
        <v>1</v>
      </c>
      <c r="P17" s="16">
        <v>1</v>
      </c>
      <c r="Q17" s="15">
        <f t="shared" si="1"/>
        <v>1</v>
      </c>
      <c r="R17" s="44">
        <v>0</v>
      </c>
      <c r="S17" s="45">
        <f t="shared" si="2"/>
        <v>0</v>
      </c>
      <c r="T17" s="44">
        <f t="shared" si="3"/>
        <v>1</v>
      </c>
      <c r="U17" s="15">
        <f t="shared" si="4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10</v>
      </c>
      <c r="I18" s="14">
        <v>4</v>
      </c>
      <c r="J18" s="14">
        <v>6</v>
      </c>
      <c r="K18" s="14">
        <v>0</v>
      </c>
      <c r="L18" s="14">
        <v>3</v>
      </c>
      <c r="M18" s="13">
        <v>0</v>
      </c>
      <c r="N18" s="15">
        <f t="shared" si="5"/>
        <v>0</v>
      </c>
      <c r="O18" s="16">
        <v>1979.86</v>
      </c>
      <c r="P18" s="16">
        <v>1979.86</v>
      </c>
      <c r="Q18" s="15">
        <f t="shared" si="1"/>
        <v>1</v>
      </c>
      <c r="R18" s="44">
        <v>1979.86</v>
      </c>
      <c r="S18" s="45">
        <f t="shared" si="2"/>
        <v>1</v>
      </c>
      <c r="T18" s="44">
        <f t="shared" si="3"/>
        <v>0</v>
      </c>
      <c r="U18" s="15">
        <f t="shared" si="4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3223.67</v>
      </c>
      <c r="H19" s="14">
        <v>7</v>
      </c>
      <c r="I19" s="14">
        <v>3</v>
      </c>
      <c r="J19" s="14">
        <v>4</v>
      </c>
      <c r="K19" s="14">
        <v>3</v>
      </c>
      <c r="L19" s="14">
        <v>6</v>
      </c>
      <c r="M19" s="13">
        <v>3</v>
      </c>
      <c r="N19" s="15">
        <f t="shared" si="5"/>
        <v>0.42857142857142855</v>
      </c>
      <c r="O19" s="16">
        <v>3223.67</v>
      </c>
      <c r="P19" s="16">
        <v>3223.67</v>
      </c>
      <c r="Q19" s="15">
        <f t="shared" si="1"/>
        <v>1</v>
      </c>
      <c r="R19" s="44">
        <v>3223.67</v>
      </c>
      <c r="S19" s="45">
        <f t="shared" si="2"/>
        <v>1</v>
      </c>
      <c r="T19" s="44">
        <f t="shared" si="3"/>
        <v>0</v>
      </c>
      <c r="U19" s="15">
        <f t="shared" si="4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10</v>
      </c>
      <c r="I20" s="14">
        <v>2</v>
      </c>
      <c r="J20" s="14">
        <v>8</v>
      </c>
      <c r="K20" s="14">
        <v>0</v>
      </c>
      <c r="L20" s="14">
        <v>0</v>
      </c>
      <c r="M20" s="13">
        <v>0</v>
      </c>
      <c r="N20" s="15">
        <f t="shared" si="5"/>
        <v>0</v>
      </c>
      <c r="O20" s="16">
        <v>1</v>
      </c>
      <c r="P20" s="16">
        <v>1</v>
      </c>
      <c r="Q20" s="15">
        <f t="shared" si="1"/>
        <v>1</v>
      </c>
      <c r="R20" s="44">
        <v>0</v>
      </c>
      <c r="S20" s="45">
        <f t="shared" si="2"/>
        <v>0</v>
      </c>
      <c r="T20" s="44">
        <f t="shared" si="3"/>
        <v>1</v>
      </c>
      <c r="U20" s="15">
        <f t="shared" si="4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9</v>
      </c>
      <c r="I21" s="14">
        <v>2</v>
      </c>
      <c r="J21" s="14">
        <v>7</v>
      </c>
      <c r="K21" s="14">
        <v>0</v>
      </c>
      <c r="L21" s="14">
        <v>3</v>
      </c>
      <c r="M21" s="13">
        <v>0</v>
      </c>
      <c r="N21" s="15">
        <f t="shared" si="5"/>
        <v>0</v>
      </c>
      <c r="O21" s="16">
        <v>2809.76</v>
      </c>
      <c r="P21" s="16">
        <v>2809.76</v>
      </c>
      <c r="Q21" s="15">
        <f t="shared" si="1"/>
        <v>1</v>
      </c>
      <c r="R21" s="44">
        <v>2809.76</v>
      </c>
      <c r="S21" s="45">
        <f t="shared" si="2"/>
        <v>1</v>
      </c>
      <c r="T21" s="44">
        <f t="shared" si="3"/>
        <v>0</v>
      </c>
      <c r="U21" s="15">
        <f t="shared" si="4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6381.32</v>
      </c>
      <c r="H22" s="14">
        <v>14</v>
      </c>
      <c r="I22" s="14">
        <v>6</v>
      </c>
      <c r="J22" s="14">
        <v>8</v>
      </c>
      <c r="K22" s="14">
        <v>9</v>
      </c>
      <c r="L22" s="14">
        <v>14</v>
      </c>
      <c r="M22" s="13">
        <v>9</v>
      </c>
      <c r="N22" s="15">
        <f t="shared" si="5"/>
        <v>0.6428571428571429</v>
      </c>
      <c r="O22" s="16">
        <v>6381.32</v>
      </c>
      <c r="P22" s="16">
        <v>6381.32</v>
      </c>
      <c r="Q22" s="15">
        <f t="shared" si="1"/>
        <v>1</v>
      </c>
      <c r="R22" s="44">
        <v>6381.32</v>
      </c>
      <c r="S22" s="45">
        <f t="shared" si="2"/>
        <v>1</v>
      </c>
      <c r="T22" s="44">
        <f t="shared" si="3"/>
        <v>0</v>
      </c>
      <c r="U22" s="15">
        <f t="shared" si="4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16</v>
      </c>
      <c r="I23" s="14">
        <v>2</v>
      </c>
      <c r="J23" s="14">
        <v>14</v>
      </c>
      <c r="K23" s="14">
        <v>0</v>
      </c>
      <c r="L23" s="14">
        <v>0</v>
      </c>
      <c r="M23" s="13">
        <v>0</v>
      </c>
      <c r="N23" s="15">
        <f t="shared" si="5"/>
        <v>0</v>
      </c>
      <c r="O23" s="16">
        <v>1</v>
      </c>
      <c r="P23" s="16">
        <v>1</v>
      </c>
      <c r="Q23" s="15">
        <f t="shared" si="1"/>
        <v>1</v>
      </c>
      <c r="R23" s="44">
        <v>0</v>
      </c>
      <c r="S23" s="45">
        <f t="shared" si="2"/>
        <v>0</v>
      </c>
      <c r="T23" s="44">
        <f t="shared" si="3"/>
        <v>1</v>
      </c>
      <c r="U23" s="15">
        <f t="shared" si="4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6</v>
      </c>
      <c r="I24" s="14">
        <v>0</v>
      </c>
      <c r="J24" s="14">
        <v>6</v>
      </c>
      <c r="K24" s="14">
        <v>0</v>
      </c>
      <c r="L24" s="14">
        <v>0</v>
      </c>
      <c r="M24" s="13">
        <v>0</v>
      </c>
      <c r="N24" s="15">
        <f t="shared" si="5"/>
        <v>0</v>
      </c>
      <c r="O24" s="16">
        <v>1</v>
      </c>
      <c r="P24" s="16">
        <v>1</v>
      </c>
      <c r="Q24" s="15">
        <f t="shared" si="1"/>
        <v>1</v>
      </c>
      <c r="R24" s="44">
        <v>0</v>
      </c>
      <c r="S24" s="45">
        <f t="shared" si="2"/>
        <v>0</v>
      </c>
      <c r="T24" s="44">
        <f t="shared" si="3"/>
        <v>1</v>
      </c>
      <c r="U24" s="15">
        <f t="shared" si="4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7518.31</v>
      </c>
      <c r="H25" s="14">
        <v>16</v>
      </c>
      <c r="I25" s="14">
        <v>1</v>
      </c>
      <c r="J25" s="14">
        <v>15</v>
      </c>
      <c r="K25" s="14">
        <v>1</v>
      </c>
      <c r="L25" s="14">
        <v>14</v>
      </c>
      <c r="M25" s="13">
        <v>1</v>
      </c>
      <c r="N25" s="15">
        <f t="shared" si="5"/>
        <v>6.25E-2</v>
      </c>
      <c r="O25" s="16">
        <v>7518.31</v>
      </c>
      <c r="P25" s="16">
        <v>7518.31</v>
      </c>
      <c r="Q25" s="15">
        <f t="shared" si="1"/>
        <v>1</v>
      </c>
      <c r="R25" s="44">
        <v>7518.31</v>
      </c>
      <c r="S25" s="45">
        <f t="shared" si="2"/>
        <v>1</v>
      </c>
      <c r="T25" s="44">
        <f t="shared" si="3"/>
        <v>0</v>
      </c>
      <c r="U25" s="15">
        <f t="shared" si="4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5"/>
        <v>0</v>
      </c>
      <c r="O26" s="16">
        <v>0</v>
      </c>
      <c r="P26" s="16">
        <v>1</v>
      </c>
      <c r="Q26" s="15">
        <f t="shared" si="1"/>
        <v>0</v>
      </c>
      <c r="R26" s="44">
        <v>0</v>
      </c>
      <c r="S26" s="45">
        <f t="shared" si="2"/>
        <v>0</v>
      </c>
      <c r="T26" s="44">
        <f t="shared" si="3"/>
        <v>1</v>
      </c>
      <c r="U26" s="15">
        <f t="shared" si="4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5</v>
      </c>
      <c r="I27" s="14">
        <v>2</v>
      </c>
      <c r="J27" s="14">
        <v>3</v>
      </c>
      <c r="K27" s="14">
        <v>0</v>
      </c>
      <c r="L27" s="14">
        <v>0</v>
      </c>
      <c r="M27" s="13">
        <v>0</v>
      </c>
      <c r="N27" s="15">
        <f t="shared" si="5"/>
        <v>0</v>
      </c>
      <c r="O27" s="16">
        <v>1</v>
      </c>
      <c r="P27" s="16">
        <v>1</v>
      </c>
      <c r="Q27" s="15">
        <f t="shared" si="1"/>
        <v>1</v>
      </c>
      <c r="R27" s="44">
        <v>0</v>
      </c>
      <c r="S27" s="45">
        <f t="shared" si="2"/>
        <v>0</v>
      </c>
      <c r="T27" s="44">
        <f t="shared" si="3"/>
        <v>1</v>
      </c>
      <c r="U27" s="15">
        <f t="shared" si="4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17</v>
      </c>
      <c r="I28" s="14">
        <v>6</v>
      </c>
      <c r="J28" s="14">
        <v>11</v>
      </c>
      <c r="K28" s="14">
        <v>0</v>
      </c>
      <c r="L28" s="14">
        <v>0</v>
      </c>
      <c r="M28" s="13">
        <v>0</v>
      </c>
      <c r="N28" s="15">
        <f t="shared" si="5"/>
        <v>0</v>
      </c>
      <c r="O28" s="16">
        <v>1</v>
      </c>
      <c r="P28" s="16">
        <v>1</v>
      </c>
      <c r="Q28" s="15">
        <f t="shared" si="1"/>
        <v>1</v>
      </c>
      <c r="R28" s="44">
        <v>0</v>
      </c>
      <c r="S28" s="45">
        <f t="shared" si="2"/>
        <v>0</v>
      </c>
      <c r="T28" s="44">
        <f t="shared" si="3"/>
        <v>1</v>
      </c>
      <c r="U28" s="15">
        <f t="shared" si="4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6</v>
      </c>
      <c r="I29" s="14">
        <v>2</v>
      </c>
      <c r="J29" s="14">
        <v>4</v>
      </c>
      <c r="K29" s="14">
        <v>0</v>
      </c>
      <c r="L29" s="14">
        <v>0</v>
      </c>
      <c r="M29" s="13">
        <v>0</v>
      </c>
      <c r="N29" s="15">
        <f t="shared" si="5"/>
        <v>0</v>
      </c>
      <c r="O29" s="16">
        <v>1</v>
      </c>
      <c r="P29" s="16">
        <v>1</v>
      </c>
      <c r="Q29" s="15">
        <f t="shared" si="1"/>
        <v>1</v>
      </c>
      <c r="R29" s="44">
        <v>0</v>
      </c>
      <c r="S29" s="45">
        <f t="shared" si="2"/>
        <v>0</v>
      </c>
      <c r="T29" s="44">
        <f t="shared" si="3"/>
        <v>1</v>
      </c>
      <c r="U29" s="15">
        <f t="shared" si="4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1305.7</v>
      </c>
      <c r="H30" s="14">
        <v>4</v>
      </c>
      <c r="I30" s="14">
        <v>0</v>
      </c>
      <c r="J30" s="14">
        <v>4</v>
      </c>
      <c r="K30" s="14">
        <v>0</v>
      </c>
      <c r="L30" s="14">
        <v>1</v>
      </c>
      <c r="M30" s="13">
        <v>0</v>
      </c>
      <c r="N30" s="15">
        <f t="shared" si="5"/>
        <v>0</v>
      </c>
      <c r="O30" s="16">
        <v>1305.7</v>
      </c>
      <c r="P30" s="16">
        <v>1305.7</v>
      </c>
      <c r="Q30" s="15">
        <f t="shared" si="1"/>
        <v>1</v>
      </c>
      <c r="R30" s="44">
        <v>1305.7</v>
      </c>
      <c r="S30" s="45">
        <f t="shared" si="2"/>
        <v>1</v>
      </c>
      <c r="T30" s="44">
        <f t="shared" si="3"/>
        <v>0</v>
      </c>
      <c r="U30" s="15">
        <f t="shared" si="4"/>
        <v>0</v>
      </c>
    </row>
    <row r="31" spans="1:21" ht="15" customHeight="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8</v>
      </c>
      <c r="I31" s="14">
        <v>2</v>
      </c>
      <c r="J31" s="14">
        <v>6</v>
      </c>
      <c r="K31" s="14">
        <v>0</v>
      </c>
      <c r="L31" s="14">
        <v>0</v>
      </c>
      <c r="M31" s="13">
        <v>0</v>
      </c>
      <c r="N31" s="15">
        <f t="shared" si="5"/>
        <v>0</v>
      </c>
      <c r="O31" s="16">
        <v>1</v>
      </c>
      <c r="P31" s="16">
        <v>1</v>
      </c>
      <c r="Q31" s="15">
        <f t="shared" si="1"/>
        <v>1</v>
      </c>
      <c r="R31" s="44">
        <v>0</v>
      </c>
      <c r="S31" s="45">
        <f t="shared" si="2"/>
        <v>0</v>
      </c>
      <c r="T31" s="44">
        <f t="shared" si="3"/>
        <v>1</v>
      </c>
      <c r="U31" s="15">
        <f t="shared" si="4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3</v>
      </c>
      <c r="I32" s="14">
        <v>0</v>
      </c>
      <c r="J32" s="14">
        <v>3</v>
      </c>
      <c r="K32" s="14">
        <v>0</v>
      </c>
      <c r="L32" s="14">
        <v>0</v>
      </c>
      <c r="M32" s="13">
        <v>0</v>
      </c>
      <c r="N32" s="15">
        <f t="shared" si="5"/>
        <v>0</v>
      </c>
      <c r="O32" s="16">
        <v>1</v>
      </c>
      <c r="P32" s="16">
        <v>1</v>
      </c>
      <c r="Q32" s="15">
        <f t="shared" si="1"/>
        <v>1</v>
      </c>
      <c r="R32" s="44">
        <v>0</v>
      </c>
      <c r="S32" s="45">
        <f t="shared" si="2"/>
        <v>0</v>
      </c>
      <c r="T32" s="44">
        <f t="shared" si="3"/>
        <v>1</v>
      </c>
      <c r="U32" s="15">
        <f t="shared" si="4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5</v>
      </c>
      <c r="I33" s="14">
        <v>0</v>
      </c>
      <c r="J33" s="14">
        <v>5</v>
      </c>
      <c r="K33" s="14">
        <v>0</v>
      </c>
      <c r="L33" s="14">
        <v>0</v>
      </c>
      <c r="M33" s="13">
        <v>0</v>
      </c>
      <c r="N33" s="15">
        <f t="shared" si="5"/>
        <v>0</v>
      </c>
      <c r="O33" s="16">
        <v>1</v>
      </c>
      <c r="P33" s="16">
        <v>1</v>
      </c>
      <c r="Q33" s="15">
        <f t="shared" si="1"/>
        <v>1</v>
      </c>
      <c r="R33" s="44">
        <v>0</v>
      </c>
      <c r="S33" s="45">
        <f t="shared" si="2"/>
        <v>0</v>
      </c>
      <c r="T33" s="44">
        <f t="shared" si="3"/>
        <v>1</v>
      </c>
      <c r="U33" s="15">
        <f t="shared" si="4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5"/>
        <v>0.25</v>
      </c>
      <c r="O34" s="16">
        <v>208.06</v>
      </c>
      <c r="P34" s="16">
        <v>208.06</v>
      </c>
      <c r="Q34" s="15">
        <f t="shared" si="1"/>
        <v>1</v>
      </c>
      <c r="R34" s="44">
        <v>208.06</v>
      </c>
      <c r="S34" s="45">
        <f t="shared" si="2"/>
        <v>1</v>
      </c>
      <c r="T34" s="44">
        <f t="shared" si="3"/>
        <v>0</v>
      </c>
      <c r="U34" s="15">
        <f t="shared" si="4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4</v>
      </c>
      <c r="I35" s="14">
        <v>0</v>
      </c>
      <c r="J35" s="14">
        <v>4</v>
      </c>
      <c r="K35" s="14">
        <v>0</v>
      </c>
      <c r="L35" s="14">
        <v>0</v>
      </c>
      <c r="M35" s="13">
        <v>0</v>
      </c>
      <c r="N35" s="15">
        <f t="shared" si="5"/>
        <v>0</v>
      </c>
      <c r="O35" s="16">
        <v>1</v>
      </c>
      <c r="P35" s="16">
        <v>1</v>
      </c>
      <c r="Q35" s="15">
        <f t="shared" si="1"/>
        <v>1</v>
      </c>
      <c r="R35" s="44">
        <v>0</v>
      </c>
      <c r="S35" s="45">
        <f t="shared" si="2"/>
        <v>0</v>
      </c>
      <c r="T35" s="44">
        <f t="shared" si="3"/>
        <v>1</v>
      </c>
      <c r="U35" s="15">
        <f t="shared" si="4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5</v>
      </c>
      <c r="I36" s="14">
        <v>2</v>
      </c>
      <c r="J36" s="14">
        <v>3</v>
      </c>
      <c r="K36" s="14">
        <v>0</v>
      </c>
      <c r="L36" s="14">
        <v>0</v>
      </c>
      <c r="M36" s="13">
        <v>0</v>
      </c>
      <c r="N36" s="15">
        <f t="shared" si="5"/>
        <v>0</v>
      </c>
      <c r="O36" s="16">
        <v>1</v>
      </c>
      <c r="P36" s="16">
        <v>1</v>
      </c>
      <c r="Q36" s="15">
        <f t="shared" si="1"/>
        <v>1</v>
      </c>
      <c r="R36" s="44">
        <v>0</v>
      </c>
      <c r="S36" s="45">
        <f t="shared" si="2"/>
        <v>0</v>
      </c>
      <c r="T36" s="44">
        <f t="shared" si="3"/>
        <v>1</v>
      </c>
      <c r="U36" s="15">
        <f t="shared" si="4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5"/>
        <v>0.5</v>
      </c>
      <c r="O37" s="16">
        <v>317.68</v>
      </c>
      <c r="P37" s="16">
        <v>317.68</v>
      </c>
      <c r="Q37" s="15">
        <f t="shared" si="1"/>
        <v>1</v>
      </c>
      <c r="R37" s="44">
        <v>317.68</v>
      </c>
      <c r="S37" s="45">
        <f t="shared" si="2"/>
        <v>1</v>
      </c>
      <c r="T37" s="44">
        <f t="shared" si="3"/>
        <v>0</v>
      </c>
      <c r="U37" s="15">
        <f t="shared" si="4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122.8</v>
      </c>
      <c r="H38" s="14">
        <v>5</v>
      </c>
      <c r="I38" s="14">
        <v>0</v>
      </c>
      <c r="J38" s="14">
        <v>5</v>
      </c>
      <c r="K38" s="14">
        <v>1</v>
      </c>
      <c r="L38" s="14">
        <v>1</v>
      </c>
      <c r="M38" s="13">
        <v>1</v>
      </c>
      <c r="N38" s="15">
        <f t="shared" si="5"/>
        <v>0.2</v>
      </c>
      <c r="O38" s="16">
        <v>122.8</v>
      </c>
      <c r="P38" s="16">
        <v>122.8</v>
      </c>
      <c r="Q38" s="15">
        <f t="shared" ref="Q38:Q69" si="7">IF(O38=0,0,P38/O38)</f>
        <v>1</v>
      </c>
      <c r="R38" s="44">
        <v>122.8</v>
      </c>
      <c r="S38" s="45">
        <f t="shared" ref="S38:S69" si="8">IF(P38=0,0,R38/P38)</f>
        <v>1</v>
      </c>
      <c r="T38" s="44">
        <f t="shared" ref="T38:T73" si="9">(P38-R38)</f>
        <v>0</v>
      </c>
      <c r="U38" s="15">
        <f t="shared" ref="U38:U69" si="10">IF(P38=0,0,T38/P38)</f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520.16999999999996</v>
      </c>
      <c r="H39" s="14">
        <v>10</v>
      </c>
      <c r="I39" s="14">
        <v>3</v>
      </c>
      <c r="J39" s="14">
        <v>7</v>
      </c>
      <c r="K39" s="14">
        <v>0</v>
      </c>
      <c r="L39" s="14">
        <v>1</v>
      </c>
      <c r="M39" s="13">
        <v>0</v>
      </c>
      <c r="N39" s="15">
        <f t="shared" si="5"/>
        <v>0</v>
      </c>
      <c r="O39" s="16">
        <v>520.16999999999996</v>
      </c>
      <c r="P39" s="16">
        <v>520.16999999999996</v>
      </c>
      <c r="Q39" s="15">
        <f t="shared" si="7"/>
        <v>1</v>
      </c>
      <c r="R39" s="44">
        <v>520.16999999999996</v>
      </c>
      <c r="S39" s="45">
        <f t="shared" si="8"/>
        <v>1</v>
      </c>
      <c r="T39" s="44">
        <f t="shared" si="9"/>
        <v>0</v>
      </c>
      <c r="U39" s="15">
        <f t="shared" si="10"/>
        <v>0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1490.61</v>
      </c>
      <c r="H40" s="14">
        <v>11</v>
      </c>
      <c r="I40" s="14">
        <v>0</v>
      </c>
      <c r="J40" s="14">
        <v>11</v>
      </c>
      <c r="K40" s="14">
        <v>2</v>
      </c>
      <c r="L40" s="14">
        <v>5</v>
      </c>
      <c r="M40" s="13">
        <v>2</v>
      </c>
      <c r="N40" s="15">
        <f t="shared" si="5"/>
        <v>0.18181818181818182</v>
      </c>
      <c r="O40" s="16">
        <v>1490.61</v>
      </c>
      <c r="P40" s="16">
        <v>1490.61</v>
      </c>
      <c r="Q40" s="15">
        <f t="shared" si="7"/>
        <v>1</v>
      </c>
      <c r="R40" s="44">
        <v>1490.61</v>
      </c>
      <c r="S40" s="45">
        <f t="shared" si="8"/>
        <v>1</v>
      </c>
      <c r="T40" s="44">
        <f t="shared" si="9"/>
        <v>0</v>
      </c>
      <c r="U40" s="15">
        <f t="shared" si="10"/>
        <v>0</v>
      </c>
    </row>
    <row r="41" spans="1:21" ht="16.5" customHeight="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362.75</v>
      </c>
      <c r="H41" s="14">
        <v>9</v>
      </c>
      <c r="I41" s="14">
        <v>1</v>
      </c>
      <c r="J41" s="14">
        <v>8</v>
      </c>
      <c r="K41" s="14">
        <v>1</v>
      </c>
      <c r="L41" s="14">
        <v>8</v>
      </c>
      <c r="M41" s="13">
        <v>0</v>
      </c>
      <c r="N41" s="15">
        <f t="shared" si="5"/>
        <v>0.1111111111111111</v>
      </c>
      <c r="O41" s="16">
        <v>362.75</v>
      </c>
      <c r="P41" s="16">
        <v>362.75</v>
      </c>
      <c r="Q41" s="15">
        <f t="shared" si="7"/>
        <v>1</v>
      </c>
      <c r="R41" s="44">
        <v>362.75</v>
      </c>
      <c r="S41" s="45">
        <f t="shared" si="8"/>
        <v>1</v>
      </c>
      <c r="T41" s="44">
        <f t="shared" si="9"/>
        <v>0</v>
      </c>
      <c r="U41" s="15">
        <f t="shared" si="10"/>
        <v>0</v>
      </c>
    </row>
    <row r="42" spans="1:21">
      <c r="A42" s="23">
        <v>37</v>
      </c>
      <c r="B42" s="11" t="s">
        <v>22</v>
      </c>
      <c r="C42" s="31"/>
      <c r="D42" s="24" t="s">
        <v>128</v>
      </c>
      <c r="E42" s="30" t="s">
        <v>34</v>
      </c>
      <c r="F42" s="11" t="s">
        <v>129</v>
      </c>
      <c r="G42" s="20">
        <f t="shared" si="6"/>
        <v>2966.14</v>
      </c>
      <c r="H42" s="14">
        <v>3</v>
      </c>
      <c r="I42" s="14">
        <v>0</v>
      </c>
      <c r="J42" s="14">
        <v>3</v>
      </c>
      <c r="K42" s="14">
        <v>0</v>
      </c>
      <c r="L42" s="14">
        <v>1</v>
      </c>
      <c r="M42" s="13">
        <v>0</v>
      </c>
      <c r="N42" s="15">
        <f t="shared" ref="N42:N74" si="11">IF(H42=0,0,K42/H42)</f>
        <v>0</v>
      </c>
      <c r="O42" s="16">
        <v>2966.14</v>
      </c>
      <c r="P42" s="16">
        <v>2966.14</v>
      </c>
      <c r="Q42" s="15">
        <f t="shared" si="7"/>
        <v>1</v>
      </c>
      <c r="R42" s="44">
        <v>2966.14</v>
      </c>
      <c r="S42" s="45">
        <f t="shared" si="8"/>
        <v>1</v>
      </c>
      <c r="T42" s="44">
        <f t="shared" si="9"/>
        <v>0</v>
      </c>
      <c r="U42" s="15">
        <f t="shared" si="10"/>
        <v>0</v>
      </c>
    </row>
    <row r="43" spans="1:21">
      <c r="A43" s="23">
        <v>38</v>
      </c>
      <c r="B43" s="11" t="s">
        <v>22</v>
      </c>
      <c r="C43" s="31"/>
      <c r="D43" s="24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5</v>
      </c>
      <c r="I43" s="14">
        <v>0</v>
      </c>
      <c r="J43" s="14">
        <v>5</v>
      </c>
      <c r="K43" s="14">
        <v>0</v>
      </c>
      <c r="L43" s="14">
        <v>0</v>
      </c>
      <c r="M43" s="13">
        <v>0</v>
      </c>
      <c r="N43" s="15">
        <f t="shared" si="11"/>
        <v>0</v>
      </c>
      <c r="O43" s="16">
        <v>1</v>
      </c>
      <c r="P43" s="16">
        <v>1</v>
      </c>
      <c r="Q43" s="15">
        <f t="shared" si="7"/>
        <v>1</v>
      </c>
      <c r="R43" s="44">
        <v>0</v>
      </c>
      <c r="S43" s="45">
        <f t="shared" si="8"/>
        <v>0</v>
      </c>
      <c r="T43" s="44">
        <f t="shared" si="9"/>
        <v>1</v>
      </c>
      <c r="U43" s="15">
        <f t="shared" si="10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1338.36</v>
      </c>
      <c r="H44" s="14">
        <v>3</v>
      </c>
      <c r="I44" s="14">
        <v>0</v>
      </c>
      <c r="J44" s="14">
        <v>3</v>
      </c>
      <c r="K44" s="14">
        <v>0</v>
      </c>
      <c r="L44" s="14">
        <v>3</v>
      </c>
      <c r="M44" s="13">
        <v>0</v>
      </c>
      <c r="N44" s="15">
        <f t="shared" si="11"/>
        <v>0</v>
      </c>
      <c r="O44" s="16">
        <v>1338.36</v>
      </c>
      <c r="P44" s="16">
        <v>1338.36</v>
      </c>
      <c r="Q44" s="15">
        <f t="shared" si="7"/>
        <v>1</v>
      </c>
      <c r="R44" s="44">
        <v>1338.36</v>
      </c>
      <c r="S44" s="45">
        <f t="shared" si="8"/>
        <v>1</v>
      </c>
      <c r="T44" s="44">
        <f t="shared" si="9"/>
        <v>0</v>
      </c>
      <c r="U44" s="15">
        <f t="shared" si="10"/>
        <v>0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5607.21</v>
      </c>
      <c r="H45" s="14">
        <v>7</v>
      </c>
      <c r="I45" s="14">
        <v>2</v>
      </c>
      <c r="J45" s="14">
        <v>5</v>
      </c>
      <c r="K45" s="14">
        <v>4</v>
      </c>
      <c r="L45" s="14">
        <v>4</v>
      </c>
      <c r="M45" s="13">
        <v>4</v>
      </c>
      <c r="N45" s="15">
        <f t="shared" si="11"/>
        <v>0.5714285714285714</v>
      </c>
      <c r="O45" s="16">
        <v>5607.21</v>
      </c>
      <c r="P45" s="16">
        <v>5607.21</v>
      </c>
      <c r="Q45" s="15">
        <f t="shared" si="7"/>
        <v>1</v>
      </c>
      <c r="R45" s="44">
        <v>5607.21</v>
      </c>
      <c r="S45" s="45">
        <f t="shared" si="8"/>
        <v>1</v>
      </c>
      <c r="T45" s="44">
        <f t="shared" si="9"/>
        <v>0</v>
      </c>
      <c r="U45" s="15">
        <f t="shared" si="10"/>
        <v>0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15</v>
      </c>
      <c r="I46" s="14">
        <v>2</v>
      </c>
      <c r="J46" s="14">
        <v>13</v>
      </c>
      <c r="K46" s="14">
        <v>4</v>
      </c>
      <c r="L46" s="14">
        <v>4</v>
      </c>
      <c r="M46" s="13">
        <v>4</v>
      </c>
      <c r="N46" s="15">
        <f t="shared" si="11"/>
        <v>0.26666666666666666</v>
      </c>
      <c r="O46" s="16">
        <v>2012.14</v>
      </c>
      <c r="P46" s="16">
        <v>2012.14</v>
      </c>
      <c r="Q46" s="15">
        <f t="shared" si="7"/>
        <v>1</v>
      </c>
      <c r="R46" s="44">
        <v>2012.14</v>
      </c>
      <c r="S46" s="45">
        <f t="shared" si="8"/>
        <v>1</v>
      </c>
      <c r="T46" s="44">
        <f t="shared" si="9"/>
        <v>0</v>
      </c>
      <c r="U46" s="15">
        <f t="shared" si="10"/>
        <v>0</v>
      </c>
    </row>
    <row r="47" spans="1:21">
      <c r="A47" s="23">
        <v>42</v>
      </c>
      <c r="B47" s="11" t="s">
        <v>22</v>
      </c>
      <c r="C47" s="31"/>
      <c r="D47" s="24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5</v>
      </c>
      <c r="I47" s="14">
        <v>0</v>
      </c>
      <c r="J47" s="14">
        <v>5</v>
      </c>
      <c r="K47" s="14">
        <v>0</v>
      </c>
      <c r="L47" s="14">
        <v>0</v>
      </c>
      <c r="M47" s="13">
        <v>0</v>
      </c>
      <c r="N47" s="15">
        <f t="shared" si="11"/>
        <v>0</v>
      </c>
      <c r="O47" s="16">
        <v>1</v>
      </c>
      <c r="P47" s="16">
        <v>1</v>
      </c>
      <c r="Q47" s="15">
        <f t="shared" si="7"/>
        <v>1</v>
      </c>
      <c r="R47" s="44">
        <v>0</v>
      </c>
      <c r="S47" s="45">
        <f t="shared" si="8"/>
        <v>0</v>
      </c>
      <c r="T47" s="44">
        <f t="shared" si="9"/>
        <v>1</v>
      </c>
      <c r="U47" s="15">
        <f t="shared" si="10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6524.92</v>
      </c>
      <c r="H48" s="14">
        <v>8</v>
      </c>
      <c r="I48" s="14">
        <v>0</v>
      </c>
      <c r="J48" s="14">
        <v>8</v>
      </c>
      <c r="K48" s="14">
        <v>1</v>
      </c>
      <c r="L48" s="14">
        <v>7</v>
      </c>
      <c r="M48" s="13">
        <v>1</v>
      </c>
      <c r="N48" s="15">
        <f t="shared" si="11"/>
        <v>0.125</v>
      </c>
      <c r="O48" s="16">
        <v>1905.08</v>
      </c>
      <c r="P48" s="16">
        <v>6524.92</v>
      </c>
      <c r="Q48" s="15">
        <f t="shared" si="7"/>
        <v>3.4250110231591324</v>
      </c>
      <c r="R48" s="44">
        <v>6524.92</v>
      </c>
      <c r="S48" s="45">
        <f t="shared" si="8"/>
        <v>1</v>
      </c>
      <c r="T48" s="44">
        <f t="shared" si="9"/>
        <v>0</v>
      </c>
      <c r="U48" s="15">
        <f t="shared" si="10"/>
        <v>0</v>
      </c>
    </row>
    <row r="49" spans="1:21">
      <c r="A49" s="23">
        <v>44</v>
      </c>
      <c r="B49" s="11" t="s">
        <v>22</v>
      </c>
      <c r="C49" s="31"/>
      <c r="D49" s="24" t="s">
        <v>138</v>
      </c>
      <c r="E49" s="24" t="s">
        <v>47</v>
      </c>
      <c r="F49" s="11" t="s">
        <v>139</v>
      </c>
      <c r="G49" s="20">
        <f t="shared" si="6"/>
        <v>802.88</v>
      </c>
      <c r="H49" s="14">
        <v>8</v>
      </c>
      <c r="I49" s="14">
        <v>0</v>
      </c>
      <c r="J49" s="14">
        <v>8</v>
      </c>
      <c r="K49" s="14">
        <v>3</v>
      </c>
      <c r="L49" s="14">
        <v>3</v>
      </c>
      <c r="M49" s="13">
        <v>3</v>
      </c>
      <c r="N49" s="15">
        <f t="shared" si="11"/>
        <v>0.375</v>
      </c>
      <c r="O49" s="16">
        <v>802.88</v>
      </c>
      <c r="P49" s="16">
        <v>802.88</v>
      </c>
      <c r="Q49" s="15">
        <f t="shared" si="7"/>
        <v>1</v>
      </c>
      <c r="R49" s="44">
        <v>802.88</v>
      </c>
      <c r="S49" s="45">
        <f t="shared" si="8"/>
        <v>1</v>
      </c>
      <c r="T49" s="44">
        <f t="shared" si="9"/>
        <v>0</v>
      </c>
      <c r="U49" s="15">
        <f t="shared" si="10"/>
        <v>0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5</v>
      </c>
      <c r="I50" s="14">
        <v>3</v>
      </c>
      <c r="J50" s="14">
        <v>2</v>
      </c>
      <c r="K50" s="14">
        <v>0</v>
      </c>
      <c r="L50" s="14">
        <v>0</v>
      </c>
      <c r="M50" s="13">
        <v>0</v>
      </c>
      <c r="N50" s="15">
        <f t="shared" si="11"/>
        <v>0</v>
      </c>
      <c r="O50" s="16">
        <v>1</v>
      </c>
      <c r="P50" s="16">
        <v>1</v>
      </c>
      <c r="Q50" s="15">
        <f t="shared" si="7"/>
        <v>1</v>
      </c>
      <c r="R50" s="44">
        <v>0</v>
      </c>
      <c r="S50" s="45">
        <f t="shared" si="8"/>
        <v>0</v>
      </c>
      <c r="T50" s="44">
        <f t="shared" si="9"/>
        <v>1</v>
      </c>
      <c r="U50" s="15">
        <f t="shared" si="10"/>
        <v>1</v>
      </c>
    </row>
    <row r="51" spans="1:21">
      <c r="A51" s="23">
        <v>46</v>
      </c>
      <c r="B51" s="11" t="s">
        <v>22</v>
      </c>
      <c r="C51" s="31"/>
      <c r="D51" s="24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2</v>
      </c>
      <c r="I51" s="14">
        <v>0</v>
      </c>
      <c r="J51" s="14">
        <v>2</v>
      </c>
      <c r="K51" s="14">
        <v>0</v>
      </c>
      <c r="L51" s="14">
        <v>0</v>
      </c>
      <c r="M51" s="13">
        <v>0</v>
      </c>
      <c r="N51" s="15">
        <f t="shared" si="11"/>
        <v>0</v>
      </c>
      <c r="O51" s="16">
        <v>1</v>
      </c>
      <c r="P51" s="16">
        <v>1</v>
      </c>
      <c r="Q51" s="15">
        <f t="shared" si="7"/>
        <v>1</v>
      </c>
      <c r="R51" s="44">
        <v>0</v>
      </c>
      <c r="S51" s="45">
        <f t="shared" si="8"/>
        <v>0</v>
      </c>
      <c r="T51" s="44">
        <f t="shared" si="9"/>
        <v>1</v>
      </c>
      <c r="U51" s="15">
        <f t="shared" si="10"/>
        <v>1</v>
      </c>
    </row>
    <row r="52" spans="1:21">
      <c r="A52" s="23">
        <v>47</v>
      </c>
      <c r="B52" s="11" t="s">
        <v>22</v>
      </c>
      <c r="C52" s="31"/>
      <c r="D52" s="25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4</v>
      </c>
      <c r="I52" s="14">
        <v>1</v>
      </c>
      <c r="J52" s="14">
        <v>3</v>
      </c>
      <c r="K52" s="14">
        <v>0</v>
      </c>
      <c r="L52" s="14">
        <v>0</v>
      </c>
      <c r="M52" s="13">
        <v>0</v>
      </c>
      <c r="N52" s="15">
        <f t="shared" si="11"/>
        <v>0</v>
      </c>
      <c r="O52" s="16">
        <v>1</v>
      </c>
      <c r="P52" s="16">
        <v>1</v>
      </c>
      <c r="Q52" s="15">
        <f t="shared" si="7"/>
        <v>1</v>
      </c>
      <c r="R52" s="44">
        <v>0</v>
      </c>
      <c r="S52" s="45">
        <f t="shared" si="8"/>
        <v>0</v>
      </c>
      <c r="T52" s="44">
        <f t="shared" si="9"/>
        <v>1</v>
      </c>
      <c r="U52" s="15">
        <f t="shared" si="10"/>
        <v>1</v>
      </c>
    </row>
    <row r="53" spans="1:21">
      <c r="A53" s="23">
        <v>48</v>
      </c>
      <c r="B53" s="11" t="s">
        <v>22</v>
      </c>
      <c r="C53" s="31"/>
      <c r="D53" s="25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11"/>
        <v>0</v>
      </c>
      <c r="O53" s="16">
        <v>1</v>
      </c>
      <c r="P53" s="16">
        <v>1</v>
      </c>
      <c r="Q53" s="15">
        <f t="shared" si="7"/>
        <v>1</v>
      </c>
      <c r="R53" s="44">
        <v>0</v>
      </c>
      <c r="S53" s="45">
        <f t="shared" si="8"/>
        <v>0</v>
      </c>
      <c r="T53" s="44">
        <f t="shared" si="9"/>
        <v>1</v>
      </c>
      <c r="U53" s="15">
        <f t="shared" si="10"/>
        <v>1</v>
      </c>
    </row>
    <row r="54" spans="1:21" ht="13.5" customHeight="1">
      <c r="A54" s="23">
        <v>49</v>
      </c>
      <c r="B54" s="11" t="s">
        <v>22</v>
      </c>
      <c r="C54" s="31"/>
      <c r="D54" s="42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6</v>
      </c>
      <c r="I54" s="14">
        <v>3</v>
      </c>
      <c r="J54" s="14">
        <v>3</v>
      </c>
      <c r="K54" s="14">
        <v>0</v>
      </c>
      <c r="L54" s="14">
        <v>0</v>
      </c>
      <c r="M54" s="13">
        <v>0</v>
      </c>
      <c r="N54" s="15">
        <f t="shared" si="11"/>
        <v>0</v>
      </c>
      <c r="O54" s="16">
        <v>1</v>
      </c>
      <c r="P54" s="16">
        <v>1</v>
      </c>
      <c r="Q54" s="15">
        <f t="shared" si="7"/>
        <v>1</v>
      </c>
      <c r="R54" s="44">
        <v>0</v>
      </c>
      <c r="S54" s="45">
        <f t="shared" si="8"/>
        <v>0</v>
      </c>
      <c r="T54" s="44">
        <f t="shared" si="9"/>
        <v>1</v>
      </c>
      <c r="U54" s="15">
        <f t="shared" si="10"/>
        <v>1</v>
      </c>
    </row>
    <row r="55" spans="1:21">
      <c r="A55" s="23">
        <v>50</v>
      </c>
      <c r="B55" s="11" t="s">
        <v>22</v>
      </c>
      <c r="C55" s="31"/>
      <c r="D55" s="42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5</v>
      </c>
      <c r="I55" s="14">
        <v>0</v>
      </c>
      <c r="J55" s="14">
        <v>5</v>
      </c>
      <c r="K55" s="14">
        <v>0</v>
      </c>
      <c r="L55" s="14">
        <v>0</v>
      </c>
      <c r="M55" s="13">
        <v>0</v>
      </c>
      <c r="N55" s="15">
        <f t="shared" si="11"/>
        <v>0</v>
      </c>
      <c r="O55" s="16">
        <v>1</v>
      </c>
      <c r="P55" s="16">
        <v>1</v>
      </c>
      <c r="Q55" s="15">
        <f t="shared" si="7"/>
        <v>1</v>
      </c>
      <c r="R55" s="44">
        <v>0</v>
      </c>
      <c r="S55" s="45">
        <f t="shared" si="8"/>
        <v>0</v>
      </c>
      <c r="T55" s="44">
        <f t="shared" si="9"/>
        <v>1</v>
      </c>
      <c r="U55" s="15">
        <f t="shared" si="10"/>
        <v>1</v>
      </c>
    </row>
    <row r="56" spans="1:21">
      <c r="A56" s="23">
        <v>51</v>
      </c>
      <c r="B56" s="11" t="s">
        <v>22</v>
      </c>
      <c r="C56" s="31"/>
      <c r="D56" s="42" t="s">
        <v>152</v>
      </c>
      <c r="E56" s="24" t="s">
        <v>34</v>
      </c>
      <c r="F56" s="11" t="s">
        <v>153</v>
      </c>
      <c r="G56" s="20">
        <f t="shared" si="6"/>
        <v>4938.28</v>
      </c>
      <c r="H56" s="14">
        <v>6</v>
      </c>
      <c r="I56" s="14">
        <v>1</v>
      </c>
      <c r="J56" s="14">
        <v>5</v>
      </c>
      <c r="K56" s="14">
        <v>0</v>
      </c>
      <c r="L56" s="14">
        <v>3</v>
      </c>
      <c r="M56" s="13">
        <v>0</v>
      </c>
      <c r="N56" s="15">
        <f t="shared" si="11"/>
        <v>0</v>
      </c>
      <c r="O56" s="16">
        <v>4938.28</v>
      </c>
      <c r="P56" s="16">
        <v>4938.28</v>
      </c>
      <c r="Q56" s="15">
        <f t="shared" si="7"/>
        <v>1</v>
      </c>
      <c r="R56" s="44">
        <v>4938.28</v>
      </c>
      <c r="S56" s="45">
        <f t="shared" si="8"/>
        <v>1</v>
      </c>
      <c r="T56" s="44">
        <f t="shared" si="9"/>
        <v>0</v>
      </c>
      <c r="U56" s="15">
        <f t="shared" si="10"/>
        <v>0</v>
      </c>
    </row>
    <row r="57" spans="1:21">
      <c r="A57" s="23">
        <v>52</v>
      </c>
      <c r="B57" s="11" t="s">
        <v>22</v>
      </c>
      <c r="C57" s="31"/>
      <c r="D57" s="25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11"/>
        <v>0</v>
      </c>
      <c r="O57" s="16">
        <v>1</v>
      </c>
      <c r="P57" s="16">
        <v>1</v>
      </c>
      <c r="Q57" s="15">
        <f t="shared" si="7"/>
        <v>1</v>
      </c>
      <c r="R57" s="44">
        <v>0</v>
      </c>
      <c r="S57" s="45">
        <f t="shared" si="8"/>
        <v>0</v>
      </c>
      <c r="T57" s="44">
        <f t="shared" si="9"/>
        <v>1</v>
      </c>
      <c r="U57" s="15">
        <f t="shared" si="10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4819.2299999999996</v>
      </c>
      <c r="H58" s="14">
        <v>10</v>
      </c>
      <c r="I58" s="14">
        <v>4</v>
      </c>
      <c r="J58" s="14">
        <v>6</v>
      </c>
      <c r="K58" s="14">
        <v>2</v>
      </c>
      <c r="L58" s="14">
        <v>5</v>
      </c>
      <c r="M58" s="13">
        <v>2</v>
      </c>
      <c r="N58" s="15">
        <f t="shared" si="11"/>
        <v>0.2</v>
      </c>
      <c r="O58" s="16">
        <v>4819.2299999999996</v>
      </c>
      <c r="P58" s="16">
        <v>4819.2299999999996</v>
      </c>
      <c r="Q58" s="15">
        <f t="shared" si="7"/>
        <v>1</v>
      </c>
      <c r="R58" s="44">
        <v>4819.2299999999996</v>
      </c>
      <c r="S58" s="45">
        <f t="shared" si="8"/>
        <v>1</v>
      </c>
      <c r="T58" s="44">
        <f t="shared" si="9"/>
        <v>0</v>
      </c>
      <c r="U58" s="15">
        <f t="shared" si="10"/>
        <v>0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7</v>
      </c>
      <c r="I59" s="14">
        <v>1</v>
      </c>
      <c r="J59" s="14">
        <v>6</v>
      </c>
      <c r="K59" s="14">
        <v>0</v>
      </c>
      <c r="L59" s="14">
        <v>1</v>
      </c>
      <c r="M59" s="13">
        <v>0</v>
      </c>
      <c r="N59" s="15">
        <f t="shared" si="11"/>
        <v>0</v>
      </c>
      <c r="O59" s="16">
        <v>317.68</v>
      </c>
      <c r="P59" s="16">
        <v>317.68</v>
      </c>
      <c r="Q59" s="15">
        <f t="shared" si="7"/>
        <v>1</v>
      </c>
      <c r="R59" s="44">
        <v>317.68</v>
      </c>
      <c r="S59" s="45">
        <f t="shared" si="8"/>
        <v>1</v>
      </c>
      <c r="T59" s="44">
        <f t="shared" si="9"/>
        <v>0</v>
      </c>
      <c r="U59" s="15">
        <f t="shared" si="10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964.66</v>
      </c>
      <c r="H60" s="14"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11"/>
        <v>0.16666666666666666</v>
      </c>
      <c r="O60" s="16">
        <v>964.66</v>
      </c>
      <c r="P60" s="16">
        <v>964.66</v>
      </c>
      <c r="Q60" s="15">
        <f t="shared" si="7"/>
        <v>1</v>
      </c>
      <c r="R60" s="44">
        <v>964.66</v>
      </c>
      <c r="S60" s="45">
        <f t="shared" si="8"/>
        <v>1</v>
      </c>
      <c r="T60" s="44">
        <f t="shared" si="9"/>
        <v>0</v>
      </c>
      <c r="U60" s="15">
        <f t="shared" si="10"/>
        <v>0</v>
      </c>
    </row>
    <row r="61" spans="1:21">
      <c r="A61" s="23">
        <v>56</v>
      </c>
      <c r="B61" s="11" t="s">
        <v>22</v>
      </c>
      <c r="C61" s="31"/>
      <c r="D61" s="42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3</v>
      </c>
      <c r="I61" s="14">
        <v>0</v>
      </c>
      <c r="J61" s="14">
        <v>3</v>
      </c>
      <c r="K61" s="14">
        <v>0</v>
      </c>
      <c r="L61" s="14">
        <v>0</v>
      </c>
      <c r="M61" s="13">
        <v>0</v>
      </c>
      <c r="N61" s="15">
        <f t="shared" si="11"/>
        <v>0</v>
      </c>
      <c r="O61" s="16">
        <v>1</v>
      </c>
      <c r="P61" s="16">
        <v>1</v>
      </c>
      <c r="Q61" s="15">
        <f t="shared" si="7"/>
        <v>1</v>
      </c>
      <c r="R61" s="44">
        <v>0</v>
      </c>
      <c r="S61" s="45">
        <f t="shared" si="8"/>
        <v>0</v>
      </c>
      <c r="T61" s="44">
        <f t="shared" si="9"/>
        <v>1</v>
      </c>
      <c r="U61" s="15">
        <f t="shared" si="10"/>
        <v>1</v>
      </c>
    </row>
    <row r="62" spans="1:21">
      <c r="A62" s="23">
        <v>57</v>
      </c>
      <c r="B62" s="11" t="s">
        <v>22</v>
      </c>
      <c r="C62" s="31"/>
      <c r="D62" s="42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6</v>
      </c>
      <c r="I62" s="14">
        <v>0</v>
      </c>
      <c r="J62" s="14">
        <v>6</v>
      </c>
      <c r="K62" s="14">
        <v>0</v>
      </c>
      <c r="L62" s="14">
        <v>1</v>
      </c>
      <c r="M62" s="13">
        <v>0</v>
      </c>
      <c r="N62" s="15">
        <f t="shared" si="11"/>
        <v>0</v>
      </c>
      <c r="O62" s="16">
        <v>1078.2</v>
      </c>
      <c r="P62" s="16">
        <v>1078.2</v>
      </c>
      <c r="Q62" s="15">
        <f t="shared" si="7"/>
        <v>1</v>
      </c>
      <c r="R62" s="44">
        <v>1078.2</v>
      </c>
      <c r="S62" s="45">
        <f t="shared" si="8"/>
        <v>1</v>
      </c>
      <c r="T62" s="44">
        <f t="shared" si="9"/>
        <v>0</v>
      </c>
      <c r="U62" s="15">
        <f t="shared" si="10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8</v>
      </c>
      <c r="I63" s="14">
        <v>3</v>
      </c>
      <c r="J63" s="14">
        <v>5</v>
      </c>
      <c r="K63" s="14">
        <v>0</v>
      </c>
      <c r="L63" s="14">
        <v>0</v>
      </c>
      <c r="M63" s="13">
        <v>0</v>
      </c>
      <c r="N63" s="15">
        <f t="shared" si="11"/>
        <v>0</v>
      </c>
      <c r="O63" s="16">
        <v>1</v>
      </c>
      <c r="P63" s="16">
        <v>1</v>
      </c>
      <c r="Q63" s="15">
        <f t="shared" si="7"/>
        <v>1</v>
      </c>
      <c r="R63" s="44">
        <v>0</v>
      </c>
      <c r="S63" s="45">
        <f t="shared" si="8"/>
        <v>0</v>
      </c>
      <c r="T63" s="44">
        <f t="shared" si="9"/>
        <v>1</v>
      </c>
      <c r="U63" s="15">
        <f t="shared" si="10"/>
        <v>1</v>
      </c>
    </row>
    <row r="64" spans="1:21">
      <c r="A64" s="23">
        <v>59</v>
      </c>
      <c r="B64" s="11" t="s">
        <v>22</v>
      </c>
      <c r="C64" s="31"/>
      <c r="D64" s="24" t="s">
        <v>165</v>
      </c>
      <c r="E64" s="32" t="s">
        <v>34</v>
      </c>
      <c r="F64" s="11" t="s">
        <v>166</v>
      </c>
      <c r="G64" s="20">
        <f t="shared" si="6"/>
        <v>2246.66</v>
      </c>
      <c r="H64" s="14">
        <v>4</v>
      </c>
      <c r="I64" s="14">
        <v>2</v>
      </c>
      <c r="J64" s="14">
        <v>2</v>
      </c>
      <c r="K64" s="14">
        <v>0</v>
      </c>
      <c r="L64" s="14">
        <v>2</v>
      </c>
      <c r="M64" s="13">
        <v>0</v>
      </c>
      <c r="N64" s="15">
        <f t="shared" si="11"/>
        <v>0</v>
      </c>
      <c r="O64" s="16">
        <v>2246.66</v>
      </c>
      <c r="P64" s="16">
        <v>2246.66</v>
      </c>
      <c r="Q64" s="15">
        <f t="shared" si="7"/>
        <v>1</v>
      </c>
      <c r="R64" s="44">
        <v>2246.66</v>
      </c>
      <c r="S64" s="45">
        <f t="shared" si="8"/>
        <v>1</v>
      </c>
      <c r="T64" s="44">
        <f t="shared" si="9"/>
        <v>0</v>
      </c>
      <c r="U64" s="15">
        <f t="shared" si="10"/>
        <v>0</v>
      </c>
    </row>
    <row r="65" spans="1:21">
      <c r="A65" s="23">
        <v>60</v>
      </c>
      <c r="B65" s="11" t="s">
        <v>22</v>
      </c>
      <c r="C65" s="31"/>
      <c r="D65" s="25" t="s">
        <v>77</v>
      </c>
      <c r="E65" s="30" t="s">
        <v>78</v>
      </c>
      <c r="F65" s="11" t="s">
        <v>167</v>
      </c>
      <c r="G65" s="20">
        <f t="shared" si="6"/>
        <v>1</v>
      </c>
      <c r="H65" s="14">
        <v>11</v>
      </c>
      <c r="I65" s="14">
        <v>3</v>
      </c>
      <c r="J65" s="14">
        <v>8</v>
      </c>
      <c r="K65" s="14">
        <v>0</v>
      </c>
      <c r="L65" s="14">
        <v>0</v>
      </c>
      <c r="M65" s="13">
        <v>0</v>
      </c>
      <c r="N65" s="15">
        <f t="shared" si="11"/>
        <v>0</v>
      </c>
      <c r="O65" s="16">
        <v>1</v>
      </c>
      <c r="P65" s="16">
        <v>1</v>
      </c>
      <c r="Q65" s="15">
        <f t="shared" si="7"/>
        <v>1</v>
      </c>
      <c r="R65" s="44">
        <v>0</v>
      </c>
      <c r="S65" s="45">
        <f t="shared" si="8"/>
        <v>0</v>
      </c>
      <c r="T65" s="44">
        <f t="shared" si="9"/>
        <v>1</v>
      </c>
      <c r="U65" s="15">
        <f t="shared" si="10"/>
        <v>1</v>
      </c>
    </row>
    <row r="66" spans="1:21">
      <c r="A66" s="23">
        <v>61</v>
      </c>
      <c r="B66" s="11" t="s">
        <v>22</v>
      </c>
      <c r="C66" s="31"/>
      <c r="D66" s="25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6</v>
      </c>
      <c r="I66" s="14">
        <v>2</v>
      </c>
      <c r="J66" s="14">
        <v>4</v>
      </c>
      <c r="K66" s="14">
        <v>0</v>
      </c>
      <c r="L66" s="14">
        <v>0</v>
      </c>
      <c r="M66" s="13">
        <v>0</v>
      </c>
      <c r="N66" s="15">
        <f t="shared" si="11"/>
        <v>0</v>
      </c>
      <c r="O66" s="16">
        <v>1</v>
      </c>
      <c r="P66" s="16">
        <v>1</v>
      </c>
      <c r="Q66" s="15">
        <f t="shared" si="7"/>
        <v>1</v>
      </c>
      <c r="R66" s="44">
        <v>0</v>
      </c>
      <c r="S66" s="45">
        <f t="shared" si="8"/>
        <v>0</v>
      </c>
      <c r="T66" s="44">
        <f t="shared" si="9"/>
        <v>1</v>
      </c>
      <c r="U66" s="15">
        <f t="shared" si="10"/>
        <v>1</v>
      </c>
    </row>
    <row r="67" spans="1:21">
      <c r="A67" s="23">
        <v>62</v>
      </c>
      <c r="B67" s="11" t="s">
        <v>22</v>
      </c>
      <c r="C67" s="31"/>
      <c r="D67" s="25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13</v>
      </c>
      <c r="I67" s="14">
        <v>0</v>
      </c>
      <c r="J67" s="14">
        <v>13</v>
      </c>
      <c r="K67" s="14">
        <v>0</v>
      </c>
      <c r="L67" s="14">
        <v>0</v>
      </c>
      <c r="M67" s="13">
        <v>0</v>
      </c>
      <c r="N67" s="15">
        <f t="shared" si="11"/>
        <v>0</v>
      </c>
      <c r="O67" s="16">
        <v>1</v>
      </c>
      <c r="P67" s="16">
        <v>1</v>
      </c>
      <c r="Q67" s="15">
        <f t="shared" si="7"/>
        <v>1</v>
      </c>
      <c r="R67" s="44">
        <v>0</v>
      </c>
      <c r="S67" s="45">
        <f t="shared" si="8"/>
        <v>0</v>
      </c>
      <c r="T67" s="44">
        <f t="shared" si="9"/>
        <v>1</v>
      </c>
      <c r="U67" s="15">
        <f t="shared" si="10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5484.31</v>
      </c>
      <c r="H68" s="14">
        <v>8</v>
      </c>
      <c r="I68" s="14">
        <v>2</v>
      </c>
      <c r="J68" s="14">
        <v>6</v>
      </c>
      <c r="K68" s="14">
        <v>2</v>
      </c>
      <c r="L68" s="14">
        <v>3</v>
      </c>
      <c r="M68" s="13">
        <v>2</v>
      </c>
      <c r="N68" s="15">
        <f t="shared" si="11"/>
        <v>0.25</v>
      </c>
      <c r="O68" s="16">
        <v>5484.31</v>
      </c>
      <c r="P68" s="16">
        <v>5484.31</v>
      </c>
      <c r="Q68" s="15">
        <f t="shared" si="7"/>
        <v>1</v>
      </c>
      <c r="R68" s="44">
        <v>5484.31</v>
      </c>
      <c r="S68" s="45">
        <f t="shared" si="8"/>
        <v>1</v>
      </c>
      <c r="T68" s="44">
        <f t="shared" si="9"/>
        <v>0</v>
      </c>
      <c r="U68" s="15">
        <f t="shared" si="10"/>
        <v>0</v>
      </c>
    </row>
    <row r="69" spans="1:21">
      <c r="A69" s="23">
        <v>64</v>
      </c>
      <c r="B69" s="11" t="s">
        <v>22</v>
      </c>
      <c r="C69" s="31"/>
      <c r="D69" s="24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7</v>
      </c>
      <c r="I69" s="14">
        <v>1</v>
      </c>
      <c r="J69" s="14">
        <v>6</v>
      </c>
      <c r="K69" s="14">
        <v>0</v>
      </c>
      <c r="L69" s="14">
        <v>0</v>
      </c>
      <c r="M69" s="13">
        <v>0</v>
      </c>
      <c r="N69" s="15">
        <f t="shared" si="11"/>
        <v>0</v>
      </c>
      <c r="O69" s="16">
        <v>0</v>
      </c>
      <c r="P69" s="16">
        <v>0</v>
      </c>
      <c r="Q69" s="15">
        <f t="shared" si="7"/>
        <v>0</v>
      </c>
      <c r="R69" s="44">
        <v>0</v>
      </c>
      <c r="S69" s="45">
        <f t="shared" si="8"/>
        <v>0</v>
      </c>
      <c r="T69" s="44">
        <f t="shared" si="9"/>
        <v>0</v>
      </c>
      <c r="U69" s="15">
        <f t="shared" si="10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122.8</v>
      </c>
      <c r="H70" s="14">
        <v>6</v>
      </c>
      <c r="I70" s="14">
        <v>0</v>
      </c>
      <c r="J70" s="14">
        <v>6</v>
      </c>
      <c r="K70" s="14">
        <v>1</v>
      </c>
      <c r="L70" s="14">
        <v>5</v>
      </c>
      <c r="M70" s="13">
        <v>1</v>
      </c>
      <c r="N70" s="15">
        <f t="shared" si="11"/>
        <v>0.16666666666666666</v>
      </c>
      <c r="O70" s="16">
        <v>122.8</v>
      </c>
      <c r="P70" s="16">
        <v>122.8</v>
      </c>
      <c r="Q70" s="15">
        <f t="shared" ref="Q70:Q74" si="12">IF(O70=0,0,P70/O70)</f>
        <v>1</v>
      </c>
      <c r="R70" s="44">
        <v>122.8</v>
      </c>
      <c r="S70" s="45">
        <f t="shared" ref="S70:S74" si="13">IF(P70=0,0,R70/P70)</f>
        <v>1</v>
      </c>
      <c r="T70" s="44">
        <f t="shared" si="9"/>
        <v>0</v>
      </c>
      <c r="U70" s="15">
        <f t="shared" ref="U70:U74" si="14">IF(P70=0,0,T70/P70)</f>
        <v>0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1287.21</v>
      </c>
      <c r="H71" s="14">
        <v>4</v>
      </c>
      <c r="I71" s="14">
        <v>0</v>
      </c>
      <c r="J71" s="14">
        <v>4</v>
      </c>
      <c r="K71" s="14">
        <v>0</v>
      </c>
      <c r="L71" s="14">
        <v>1</v>
      </c>
      <c r="M71" s="13">
        <v>0</v>
      </c>
      <c r="N71" s="15">
        <f t="shared" si="11"/>
        <v>0</v>
      </c>
      <c r="O71" s="16">
        <v>1287.21</v>
      </c>
      <c r="P71" s="16">
        <v>1287.21</v>
      </c>
      <c r="Q71" s="15">
        <f t="shared" si="12"/>
        <v>1</v>
      </c>
      <c r="R71" s="44">
        <v>1287.21</v>
      </c>
      <c r="S71" s="45">
        <f t="shared" si="13"/>
        <v>1</v>
      </c>
      <c r="T71" s="44">
        <f t="shared" si="9"/>
        <v>0</v>
      </c>
      <c r="U71" s="15">
        <f t="shared" si="14"/>
        <v>0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603.91</v>
      </c>
      <c r="H72" s="14">
        <v>15</v>
      </c>
      <c r="I72" s="14">
        <v>1</v>
      </c>
      <c r="J72" s="14">
        <v>14</v>
      </c>
      <c r="K72" s="14">
        <v>0</v>
      </c>
      <c r="L72" s="14">
        <v>2</v>
      </c>
      <c r="M72" s="13">
        <v>0</v>
      </c>
      <c r="N72" s="15">
        <f t="shared" si="11"/>
        <v>0</v>
      </c>
      <c r="O72" s="16">
        <v>603.91</v>
      </c>
      <c r="P72" s="16">
        <v>603.91</v>
      </c>
      <c r="Q72" s="15">
        <f t="shared" si="12"/>
        <v>1</v>
      </c>
      <c r="R72" s="44">
        <v>603.91</v>
      </c>
      <c r="S72" s="45">
        <f t="shared" si="13"/>
        <v>1</v>
      </c>
      <c r="T72" s="44">
        <f t="shared" si="9"/>
        <v>0</v>
      </c>
      <c r="U72" s="15">
        <f t="shared" si="14"/>
        <v>0</v>
      </c>
    </row>
    <row r="73" spans="1:21">
      <c r="A73" s="23">
        <v>68</v>
      </c>
      <c r="B73" s="11" t="s">
        <v>22</v>
      </c>
      <c r="C73" s="31"/>
      <c r="D73" s="24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6</v>
      </c>
      <c r="I73" s="14">
        <v>1</v>
      </c>
      <c r="J73" s="14">
        <v>5</v>
      </c>
      <c r="K73" s="14">
        <v>0</v>
      </c>
      <c r="L73" s="14">
        <v>0</v>
      </c>
      <c r="M73" s="13">
        <v>0</v>
      </c>
      <c r="N73" s="15">
        <f t="shared" si="11"/>
        <v>0</v>
      </c>
      <c r="O73" s="16">
        <v>1</v>
      </c>
      <c r="P73" s="16">
        <v>1</v>
      </c>
      <c r="Q73" s="15">
        <f t="shared" si="12"/>
        <v>1</v>
      </c>
      <c r="R73" s="44">
        <v>0</v>
      </c>
      <c r="S73" s="45">
        <f t="shared" si="13"/>
        <v>0</v>
      </c>
      <c r="T73" s="44">
        <f t="shared" si="9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82582.89</v>
      </c>
      <c r="H74" s="19">
        <f t="shared" si="15"/>
        <v>475</v>
      </c>
      <c r="I74" s="19">
        <f t="shared" si="15"/>
        <v>81</v>
      </c>
      <c r="J74" s="19">
        <f t="shared" si="15"/>
        <v>394</v>
      </c>
      <c r="K74" s="19">
        <f t="shared" si="15"/>
        <v>40</v>
      </c>
      <c r="L74" s="19">
        <f t="shared" si="15"/>
        <v>129</v>
      </c>
      <c r="M74" s="19">
        <f t="shared" si="15"/>
        <v>39</v>
      </c>
      <c r="N74" s="15">
        <f t="shared" si="11"/>
        <v>8.4210526315789472E-2</v>
      </c>
      <c r="O74" s="20">
        <f>SUM(O6:O73)</f>
        <v>77962.05</v>
      </c>
      <c r="P74" s="20">
        <f>SUM(P6:P73)</f>
        <v>82582.89</v>
      </c>
      <c r="Q74" s="15">
        <f t="shared" si="12"/>
        <v>1.0592703757789848</v>
      </c>
      <c r="R74" s="46">
        <f>SUM(R6:R73)</f>
        <v>82547.89</v>
      </c>
      <c r="S74" s="45">
        <f t="shared" si="13"/>
        <v>0.99957618339585841</v>
      </c>
      <c r="T74" s="46">
        <f>SUM(T6:T73)</f>
        <v>35</v>
      </c>
      <c r="U74" s="15">
        <f t="shared" si="14"/>
        <v>4.2381660414160852E-4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2"/>
  <sheetViews>
    <sheetView zoomScale="80" zoomScaleNormal="80" workbookViewId="0"/>
  </sheetViews>
  <sheetFormatPr defaultRowHeight="15"/>
  <cols>
    <col min="1" max="1" width="8.7109375"/>
    <col min="2" max="2" width="24.85546875"/>
    <col min="3" max="3" width="14"/>
    <col min="4" max="4" width="42.28515625"/>
    <col min="5" max="5" width="20.42578125"/>
    <col min="6" max="6" width="19.85546875"/>
    <col min="7" max="7" width="14.85546875"/>
    <col min="8" max="8" width="11.140625"/>
    <col min="9" max="9" width="16"/>
    <col min="10" max="10" width="14"/>
    <col min="11" max="12" width="12.7109375"/>
    <col min="13" max="13" width="12.85546875"/>
    <col min="14" max="14" width="16.85546875"/>
    <col min="15" max="15" width="10.5703125"/>
    <col min="16" max="16" width="8.7109375"/>
    <col min="17" max="17" width="14.5703125"/>
    <col min="18" max="18" width="8.7109375"/>
    <col min="19" max="19" width="14.85546875"/>
    <col min="20" max="20" width="8.7109375"/>
    <col min="21" max="21" width="16"/>
    <col min="22" max="1025" width="8.7109375"/>
  </cols>
  <sheetData>
    <row r="1" spans="1:21" ht="60" customHeight="1">
      <c r="A1" s="116" t="s">
        <v>28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1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0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46.2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10">
        <v>1</v>
      </c>
      <c r="B6" s="11" t="s">
        <v>22</v>
      </c>
      <c r="C6" s="11"/>
      <c r="D6" s="12" t="s">
        <v>23</v>
      </c>
      <c r="E6" s="12" t="s">
        <v>24</v>
      </c>
      <c r="F6" s="11"/>
      <c r="G6" s="13">
        <v>0</v>
      </c>
      <c r="H6" s="14">
        <v>1</v>
      </c>
      <c r="I6" s="14">
        <v>0</v>
      </c>
      <c r="J6" s="14">
        <v>1</v>
      </c>
      <c r="K6" s="14">
        <v>0</v>
      </c>
      <c r="L6" s="14">
        <v>0</v>
      </c>
      <c r="M6" s="13">
        <v>0</v>
      </c>
      <c r="N6" s="15">
        <f t="shared" ref="N6:N12" si="0">IF(H6=0,0,K6/H6)</f>
        <v>0</v>
      </c>
      <c r="O6" s="14">
        <v>0</v>
      </c>
      <c r="P6" s="14">
        <v>0</v>
      </c>
      <c r="Q6" s="15">
        <f t="shared" ref="Q6:Q12" si="1">IF(O6=0,0,P6/O6)</f>
        <v>0</v>
      </c>
      <c r="R6" s="14">
        <v>0</v>
      </c>
      <c r="S6" s="15">
        <f t="shared" ref="S6:S12" si="2">IF(P6=0,0,R6/P6)</f>
        <v>0</v>
      </c>
      <c r="T6" s="16">
        <v>0</v>
      </c>
      <c r="U6" s="15">
        <f t="shared" ref="U6:U12" si="3">IF(P6=0,0,T6/P6)</f>
        <v>0</v>
      </c>
    </row>
    <row r="7" spans="1:21">
      <c r="A7" s="10">
        <v>2</v>
      </c>
      <c r="B7" s="11" t="s">
        <v>22</v>
      </c>
      <c r="C7" s="11"/>
      <c r="D7" s="12" t="s">
        <v>29</v>
      </c>
      <c r="E7" s="12" t="s">
        <v>30</v>
      </c>
      <c r="F7" s="11"/>
      <c r="G7" s="13">
        <v>0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0"/>
        <v>0</v>
      </c>
      <c r="O7" s="14">
        <v>0</v>
      </c>
      <c r="P7" s="14">
        <v>0</v>
      </c>
      <c r="Q7" s="15">
        <f t="shared" si="1"/>
        <v>0</v>
      </c>
      <c r="R7" s="14">
        <v>0</v>
      </c>
      <c r="S7" s="15">
        <f t="shared" si="2"/>
        <v>0</v>
      </c>
      <c r="T7" s="16">
        <v>0</v>
      </c>
      <c r="U7" s="15">
        <f t="shared" si="3"/>
        <v>0</v>
      </c>
    </row>
    <row r="8" spans="1:21">
      <c r="A8" s="10">
        <v>3</v>
      </c>
      <c r="B8" s="11" t="s">
        <v>22</v>
      </c>
      <c r="C8" s="11"/>
      <c r="D8" s="12" t="s">
        <v>25</v>
      </c>
      <c r="E8" s="12" t="s">
        <v>26</v>
      </c>
      <c r="F8" s="11"/>
      <c r="G8" s="13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3">
        <v>0</v>
      </c>
      <c r="N8" s="15">
        <f t="shared" si="0"/>
        <v>0</v>
      </c>
      <c r="O8" s="14">
        <v>0</v>
      </c>
      <c r="P8" s="14">
        <v>0</v>
      </c>
      <c r="Q8" s="15">
        <f t="shared" si="1"/>
        <v>0</v>
      </c>
      <c r="R8" s="14">
        <v>0</v>
      </c>
      <c r="S8" s="15">
        <f t="shared" si="2"/>
        <v>0</v>
      </c>
      <c r="T8" s="16">
        <v>0</v>
      </c>
      <c r="U8" s="15">
        <f t="shared" si="3"/>
        <v>0</v>
      </c>
    </row>
    <row r="9" spans="1:21">
      <c r="A9" s="10">
        <v>4</v>
      </c>
      <c r="B9" s="11" t="s">
        <v>22</v>
      </c>
      <c r="C9" s="11"/>
      <c r="D9" s="12" t="s">
        <v>31</v>
      </c>
      <c r="E9" s="12" t="s">
        <v>32</v>
      </c>
      <c r="F9" s="11"/>
      <c r="G9" s="13">
        <v>0</v>
      </c>
      <c r="H9" s="14">
        <v>2</v>
      </c>
      <c r="I9" s="14">
        <v>0</v>
      </c>
      <c r="J9" s="14">
        <v>2</v>
      </c>
      <c r="K9" s="14">
        <v>0</v>
      </c>
      <c r="L9" s="14">
        <v>0</v>
      </c>
      <c r="M9" s="13">
        <v>0</v>
      </c>
      <c r="N9" s="15">
        <f t="shared" si="0"/>
        <v>0</v>
      </c>
      <c r="O9" s="14">
        <v>0</v>
      </c>
      <c r="P9" s="14">
        <v>0</v>
      </c>
      <c r="Q9" s="15">
        <f t="shared" si="1"/>
        <v>0</v>
      </c>
      <c r="R9" s="14">
        <v>0</v>
      </c>
      <c r="S9" s="15">
        <f t="shared" si="2"/>
        <v>0</v>
      </c>
      <c r="T9" s="16">
        <v>0</v>
      </c>
      <c r="U9" s="15">
        <f t="shared" si="3"/>
        <v>0</v>
      </c>
    </row>
    <row r="10" spans="1:21">
      <c r="A10" s="10">
        <v>5</v>
      </c>
      <c r="B10" s="11" t="s">
        <v>22</v>
      </c>
      <c r="C10" s="11"/>
      <c r="D10" s="22" t="s">
        <v>33</v>
      </c>
      <c r="E10" s="12" t="s">
        <v>34</v>
      </c>
      <c r="F10" s="11"/>
      <c r="G10" s="13">
        <v>0</v>
      </c>
      <c r="H10" s="14">
        <v>1</v>
      </c>
      <c r="I10" s="14">
        <v>0</v>
      </c>
      <c r="J10" s="14">
        <v>1</v>
      </c>
      <c r="K10" s="14">
        <v>0</v>
      </c>
      <c r="L10" s="14">
        <v>0</v>
      </c>
      <c r="M10" s="13">
        <v>0</v>
      </c>
      <c r="N10" s="15">
        <f t="shared" si="0"/>
        <v>0</v>
      </c>
      <c r="O10" s="14">
        <v>0</v>
      </c>
      <c r="P10" s="14">
        <v>0</v>
      </c>
      <c r="Q10" s="15">
        <f t="shared" si="1"/>
        <v>0</v>
      </c>
      <c r="R10" s="14">
        <v>0</v>
      </c>
      <c r="S10" s="15">
        <f t="shared" si="2"/>
        <v>0</v>
      </c>
      <c r="T10" s="16">
        <v>0</v>
      </c>
      <c r="U10" s="15">
        <f t="shared" si="3"/>
        <v>0</v>
      </c>
    </row>
    <row r="11" spans="1:21">
      <c r="A11" s="10">
        <v>6</v>
      </c>
      <c r="B11" s="11" t="s">
        <v>22</v>
      </c>
      <c r="C11" s="11"/>
      <c r="D11" s="22" t="s">
        <v>35</v>
      </c>
      <c r="E11" s="12" t="s">
        <v>34</v>
      </c>
      <c r="F11" s="11"/>
      <c r="G11" s="13">
        <v>0</v>
      </c>
      <c r="H11" s="14">
        <v>1</v>
      </c>
      <c r="I11" s="14">
        <v>0</v>
      </c>
      <c r="J11" s="14">
        <v>1</v>
      </c>
      <c r="K11" s="14">
        <v>0</v>
      </c>
      <c r="L11" s="14">
        <v>0</v>
      </c>
      <c r="M11" s="13">
        <v>0</v>
      </c>
      <c r="N11" s="15">
        <f t="shared" si="0"/>
        <v>0</v>
      </c>
      <c r="O11" s="14">
        <v>0</v>
      </c>
      <c r="P11" s="14">
        <v>0</v>
      </c>
      <c r="Q11" s="15">
        <f t="shared" si="1"/>
        <v>0</v>
      </c>
      <c r="R11" s="14">
        <v>0</v>
      </c>
      <c r="S11" s="15">
        <f t="shared" si="2"/>
        <v>0</v>
      </c>
      <c r="T11" s="16">
        <v>0</v>
      </c>
      <c r="U11" s="15">
        <f t="shared" si="3"/>
        <v>0</v>
      </c>
    </row>
    <row r="12" spans="1:21">
      <c r="A12" s="112" t="s">
        <v>27</v>
      </c>
      <c r="B12" s="112"/>
      <c r="C12" s="112"/>
      <c r="D12" s="112"/>
      <c r="E12" s="112"/>
      <c r="F12" s="112"/>
      <c r="G12" s="13">
        <f t="shared" ref="G12:M12" si="4">SUM(G6:G11)</f>
        <v>0</v>
      </c>
      <c r="H12" s="19">
        <f t="shared" si="4"/>
        <v>8</v>
      </c>
      <c r="I12" s="19">
        <f t="shared" si="4"/>
        <v>1</v>
      </c>
      <c r="J12" s="19">
        <f t="shared" si="4"/>
        <v>7</v>
      </c>
      <c r="K12" s="19">
        <f t="shared" si="4"/>
        <v>0</v>
      </c>
      <c r="L12" s="19">
        <f t="shared" si="4"/>
        <v>0</v>
      </c>
      <c r="M12" s="19">
        <f t="shared" si="4"/>
        <v>0</v>
      </c>
      <c r="N12" s="15">
        <f t="shared" si="0"/>
        <v>0</v>
      </c>
      <c r="O12" s="20">
        <f>SUM(O6:O11)</f>
        <v>0</v>
      </c>
      <c r="P12" s="20">
        <f>SUM(P6:P11)</f>
        <v>0</v>
      </c>
      <c r="Q12" s="15">
        <f t="shared" si="1"/>
        <v>0</v>
      </c>
      <c r="R12" s="20">
        <f>SUM(R6:R11)</f>
        <v>0</v>
      </c>
      <c r="S12" s="15">
        <f t="shared" si="2"/>
        <v>0</v>
      </c>
      <c r="T12" s="20">
        <f>SUM(T6:T11)</f>
        <v>0</v>
      </c>
      <c r="U12" s="15">
        <f t="shared" si="3"/>
        <v>0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12:F12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U75"/>
  <sheetViews>
    <sheetView topLeftCell="G1" workbookViewId="0">
      <selection activeCell="Q49" sqref="Q49"/>
    </sheetView>
  </sheetViews>
  <sheetFormatPr defaultRowHeight="15"/>
  <cols>
    <col min="1" max="1" width="8.7109375"/>
    <col min="2" max="2" width="13.85546875"/>
    <col min="3" max="3" width="17.85546875"/>
    <col min="4" max="4" width="36.28515625"/>
    <col min="5" max="5" width="25"/>
    <col min="6" max="6" width="14.7109375"/>
    <col min="7" max="7" width="14.28515625"/>
    <col min="8" max="8" width="15.7109375"/>
    <col min="9" max="9" width="16.85546875"/>
    <col min="10" max="10" width="17"/>
    <col min="11" max="11" width="12"/>
    <col min="12" max="12" width="15.28515625"/>
    <col min="13" max="13" width="20.28515625"/>
    <col min="14" max="14" width="20"/>
    <col min="15" max="15" width="18"/>
    <col min="16" max="16" width="12"/>
    <col min="17" max="17" width="22.7109375"/>
    <col min="18" max="18" width="19.85546875"/>
    <col min="19" max="19" width="22"/>
    <col min="20" max="20" width="8.7109375"/>
    <col min="21" max="21" width="28.42578125"/>
    <col min="22" max="1025" width="8.7109375"/>
  </cols>
  <sheetData>
    <row r="1" spans="1:21" ht="64.5" customHeight="1">
      <c r="A1" s="116" t="s">
        <v>200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66.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1" si="0">(P6)</f>
        <v>1</v>
      </c>
      <c r="H6" s="14">
        <v>8</v>
      </c>
      <c r="I6" s="14">
        <v>3</v>
      </c>
      <c r="J6" s="14">
        <v>5</v>
      </c>
      <c r="K6" s="14">
        <v>0</v>
      </c>
      <c r="L6" s="14">
        <v>0</v>
      </c>
      <c r="M6" s="13">
        <v>0</v>
      </c>
      <c r="N6" s="15">
        <f>IF(H6=0,0,K6/H6)</f>
        <v>0</v>
      </c>
      <c r="O6" s="16">
        <v>1</v>
      </c>
      <c r="P6" s="16">
        <v>1</v>
      </c>
      <c r="Q6" s="15">
        <f t="shared" ref="Q6:Q37" si="1">IF(O6=0,0,P6/O6)</f>
        <v>1</v>
      </c>
      <c r="R6" s="44">
        <v>0</v>
      </c>
      <c r="S6" s="45">
        <f t="shared" ref="S6:S41" si="2">IF(P6=0,0,R6/P6)</f>
        <v>0</v>
      </c>
      <c r="T6" s="44">
        <f t="shared" ref="T6:T41" si="3">(P6-R6)</f>
        <v>1</v>
      </c>
      <c r="U6" s="15">
        <f t="shared" ref="U6:U41" si="4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>IF(H7=0,0,K7/H7)</f>
        <v>0</v>
      </c>
      <c r="O7" s="16">
        <v>1</v>
      </c>
      <c r="P7" s="16">
        <v>1</v>
      </c>
      <c r="Q7" s="15">
        <f t="shared" si="1"/>
        <v>1</v>
      </c>
      <c r="R7" s="44">
        <v>0</v>
      </c>
      <c r="S7" s="45">
        <f t="shared" si="2"/>
        <v>0</v>
      </c>
      <c r="T7" s="44">
        <f t="shared" si="3"/>
        <v>1</v>
      </c>
      <c r="U7" s="15">
        <f t="shared" si="4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7</v>
      </c>
      <c r="I8" s="14">
        <v>2</v>
      </c>
      <c r="J8" s="14">
        <v>5</v>
      </c>
      <c r="K8" s="14">
        <v>0</v>
      </c>
      <c r="L8" s="14">
        <v>0</v>
      </c>
      <c r="M8" s="13">
        <v>0</v>
      </c>
      <c r="N8" s="15">
        <f>IF(H8=0,0,K8/H8)</f>
        <v>0</v>
      </c>
      <c r="O8" s="16">
        <v>1</v>
      </c>
      <c r="P8" s="16">
        <v>1</v>
      </c>
      <c r="Q8" s="15">
        <f t="shared" si="1"/>
        <v>1</v>
      </c>
      <c r="R8" s="44">
        <v>0</v>
      </c>
      <c r="S8" s="45">
        <f t="shared" si="2"/>
        <v>0</v>
      </c>
      <c r="T8" s="44">
        <f t="shared" si="3"/>
        <v>1</v>
      </c>
      <c r="U8" s="15">
        <f t="shared" si="4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6150.33</v>
      </c>
      <c r="H9" s="14">
        <v>16</v>
      </c>
      <c r="I9" s="14">
        <v>0</v>
      </c>
      <c r="J9" s="14">
        <v>16</v>
      </c>
      <c r="K9" s="14">
        <v>0</v>
      </c>
      <c r="L9" s="14">
        <v>13</v>
      </c>
      <c r="M9" s="13">
        <v>0</v>
      </c>
      <c r="N9" s="15" t="s">
        <v>198</v>
      </c>
      <c r="O9" s="16">
        <v>6150.33</v>
      </c>
      <c r="P9" s="16">
        <v>6150.33</v>
      </c>
      <c r="Q9" s="15">
        <f t="shared" si="1"/>
        <v>1</v>
      </c>
      <c r="R9" s="44">
        <v>6150.33</v>
      </c>
      <c r="S9" s="45">
        <f t="shared" si="2"/>
        <v>1</v>
      </c>
      <c r="T9" s="44">
        <f t="shared" si="3"/>
        <v>0</v>
      </c>
      <c r="U9" s="15">
        <f t="shared" si="4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3</v>
      </c>
      <c r="I10" s="14">
        <v>0</v>
      </c>
      <c r="J10" s="14">
        <v>3</v>
      </c>
      <c r="K10" s="14">
        <v>0</v>
      </c>
      <c r="L10" s="14">
        <v>0</v>
      </c>
      <c r="M10" s="13">
        <v>0</v>
      </c>
      <c r="N10" s="15">
        <f t="shared" ref="N10:N41" si="5">IF(H10=0,0,K10/H10)</f>
        <v>0</v>
      </c>
      <c r="O10" s="16">
        <v>1</v>
      </c>
      <c r="P10" s="16">
        <v>1</v>
      </c>
      <c r="Q10" s="15">
        <f t="shared" si="1"/>
        <v>1</v>
      </c>
      <c r="R10" s="44">
        <v>0</v>
      </c>
      <c r="S10" s="45">
        <f t="shared" si="2"/>
        <v>0</v>
      </c>
      <c r="T10" s="44">
        <f t="shared" si="3"/>
        <v>1</v>
      </c>
      <c r="U10" s="15">
        <f t="shared" si="4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1710.59</v>
      </c>
      <c r="H11" s="14">
        <v>7</v>
      </c>
      <c r="I11" s="14">
        <v>2</v>
      </c>
      <c r="J11" s="14">
        <v>5</v>
      </c>
      <c r="K11" s="14">
        <v>0</v>
      </c>
      <c r="L11" s="14">
        <v>4</v>
      </c>
      <c r="M11" s="13">
        <v>0</v>
      </c>
      <c r="N11" s="15">
        <f t="shared" si="5"/>
        <v>0</v>
      </c>
      <c r="O11" s="16">
        <v>1710.59</v>
      </c>
      <c r="P11" s="16">
        <v>1710.59</v>
      </c>
      <c r="Q11" s="15">
        <f t="shared" si="1"/>
        <v>1</v>
      </c>
      <c r="R11" s="44">
        <v>1710.59</v>
      </c>
      <c r="S11" s="45">
        <f t="shared" si="2"/>
        <v>1</v>
      </c>
      <c r="T11" s="44">
        <f t="shared" si="3"/>
        <v>0</v>
      </c>
      <c r="U11" s="15">
        <f t="shared" si="4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5</v>
      </c>
      <c r="I12" s="14">
        <v>0</v>
      </c>
      <c r="J12" s="14">
        <v>5</v>
      </c>
      <c r="K12" s="14">
        <v>0</v>
      </c>
      <c r="L12" s="14">
        <v>0</v>
      </c>
      <c r="M12" s="13">
        <v>0</v>
      </c>
      <c r="N12" s="15">
        <f t="shared" si="5"/>
        <v>0</v>
      </c>
      <c r="O12" s="16">
        <v>1</v>
      </c>
      <c r="P12" s="16">
        <v>1</v>
      </c>
      <c r="Q12" s="15">
        <f t="shared" si="1"/>
        <v>1</v>
      </c>
      <c r="R12" s="44">
        <v>0</v>
      </c>
      <c r="S12" s="45">
        <f t="shared" si="2"/>
        <v>0</v>
      </c>
      <c r="T12" s="44">
        <f t="shared" si="3"/>
        <v>1</v>
      </c>
      <c r="U12" s="15">
        <f t="shared" si="4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6</v>
      </c>
      <c r="I13" s="14">
        <v>0</v>
      </c>
      <c r="J13" s="14">
        <v>6</v>
      </c>
      <c r="K13" s="14">
        <v>0</v>
      </c>
      <c r="L13" s="14">
        <v>0</v>
      </c>
      <c r="M13" s="13">
        <v>0</v>
      </c>
      <c r="N13" s="15">
        <f t="shared" si="5"/>
        <v>0</v>
      </c>
      <c r="O13" s="16">
        <v>1</v>
      </c>
      <c r="P13" s="16">
        <v>1</v>
      </c>
      <c r="Q13" s="15">
        <f t="shared" si="1"/>
        <v>1</v>
      </c>
      <c r="R13" s="44">
        <v>0</v>
      </c>
      <c r="S13" s="45">
        <f t="shared" si="2"/>
        <v>0</v>
      </c>
      <c r="T13" s="44">
        <f t="shared" si="3"/>
        <v>1</v>
      </c>
      <c r="U13" s="15">
        <f t="shared" si="4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8</v>
      </c>
      <c r="I14" s="14">
        <v>1</v>
      </c>
      <c r="J14" s="14">
        <v>7</v>
      </c>
      <c r="K14" s="14">
        <v>0</v>
      </c>
      <c r="L14" s="14">
        <v>2</v>
      </c>
      <c r="M14" s="13">
        <v>0</v>
      </c>
      <c r="N14" s="15">
        <f t="shared" si="5"/>
        <v>0</v>
      </c>
      <c r="O14" s="16">
        <v>4643.1000000000004</v>
      </c>
      <c r="P14" s="16">
        <v>4643.1000000000004</v>
      </c>
      <c r="Q14" s="15">
        <f t="shared" si="1"/>
        <v>1</v>
      </c>
      <c r="R14" s="44">
        <v>4643.1000000000004</v>
      </c>
      <c r="S14" s="45">
        <f t="shared" si="2"/>
        <v>1</v>
      </c>
      <c r="T14" s="44">
        <f t="shared" si="3"/>
        <v>0</v>
      </c>
      <c r="U14" s="15">
        <f t="shared" si="4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1214.56</v>
      </c>
      <c r="H15" s="14">
        <v>3</v>
      </c>
      <c r="I15" s="14">
        <v>0</v>
      </c>
      <c r="J15" s="14">
        <v>3</v>
      </c>
      <c r="K15" s="14">
        <v>1</v>
      </c>
      <c r="L15" s="14">
        <v>4</v>
      </c>
      <c r="M15" s="13">
        <v>1</v>
      </c>
      <c r="N15" s="15">
        <f t="shared" si="5"/>
        <v>0.33333333333333331</v>
      </c>
      <c r="O15" s="16">
        <v>1214.56</v>
      </c>
      <c r="P15" s="16">
        <v>1214.56</v>
      </c>
      <c r="Q15" s="15">
        <f t="shared" si="1"/>
        <v>1</v>
      </c>
      <c r="R15" s="44">
        <v>1214.56</v>
      </c>
      <c r="S15" s="45">
        <f t="shared" si="2"/>
        <v>1</v>
      </c>
      <c r="T15" s="44">
        <f t="shared" si="3"/>
        <v>0</v>
      </c>
      <c r="U15" s="15">
        <f t="shared" si="4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3855.56</v>
      </c>
      <c r="H16" s="14">
        <v>17</v>
      </c>
      <c r="I16" s="14">
        <v>2</v>
      </c>
      <c r="J16" s="14">
        <v>15</v>
      </c>
      <c r="K16" s="14">
        <v>3</v>
      </c>
      <c r="L16" s="14">
        <v>7</v>
      </c>
      <c r="M16" s="13">
        <v>3</v>
      </c>
      <c r="N16" s="15">
        <f t="shared" si="5"/>
        <v>0.17647058823529413</v>
      </c>
      <c r="O16" s="16">
        <v>3855.56</v>
      </c>
      <c r="P16" s="16">
        <v>3855.56</v>
      </c>
      <c r="Q16" s="15">
        <f t="shared" si="1"/>
        <v>1</v>
      </c>
      <c r="R16" s="44">
        <v>3855.56</v>
      </c>
      <c r="S16" s="45">
        <f t="shared" si="2"/>
        <v>1</v>
      </c>
      <c r="T16" s="44">
        <f t="shared" si="3"/>
        <v>0</v>
      </c>
      <c r="U16" s="15">
        <f t="shared" si="4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8</v>
      </c>
      <c r="I17" s="14">
        <v>2</v>
      </c>
      <c r="J17" s="14">
        <v>6</v>
      </c>
      <c r="K17" s="14">
        <v>0</v>
      </c>
      <c r="L17" s="14">
        <v>0</v>
      </c>
      <c r="M17" s="13">
        <v>0</v>
      </c>
      <c r="N17" s="15">
        <f t="shared" si="5"/>
        <v>0</v>
      </c>
      <c r="O17" s="16">
        <v>1</v>
      </c>
      <c r="P17" s="16">
        <v>1</v>
      </c>
      <c r="Q17" s="15">
        <f t="shared" si="1"/>
        <v>1</v>
      </c>
      <c r="R17" s="44">
        <v>0</v>
      </c>
      <c r="S17" s="45">
        <f t="shared" si="2"/>
        <v>0</v>
      </c>
      <c r="T17" s="44">
        <f t="shared" si="3"/>
        <v>1</v>
      </c>
      <c r="U17" s="15">
        <f t="shared" si="4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11</v>
      </c>
      <c r="I18" s="14">
        <v>4</v>
      </c>
      <c r="J18" s="14">
        <v>7</v>
      </c>
      <c r="K18" s="14">
        <v>0</v>
      </c>
      <c r="L18" s="14">
        <v>3</v>
      </c>
      <c r="M18" s="13">
        <v>0</v>
      </c>
      <c r="N18" s="15">
        <f t="shared" si="5"/>
        <v>0</v>
      </c>
      <c r="O18" s="16">
        <v>1979.86</v>
      </c>
      <c r="P18" s="16">
        <v>1979.86</v>
      </c>
      <c r="Q18" s="15">
        <f t="shared" si="1"/>
        <v>1</v>
      </c>
      <c r="R18" s="44">
        <v>1979.86</v>
      </c>
      <c r="S18" s="45">
        <f t="shared" si="2"/>
        <v>1</v>
      </c>
      <c r="T18" s="44">
        <f t="shared" si="3"/>
        <v>0</v>
      </c>
      <c r="U18" s="15">
        <f t="shared" si="4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3223.67</v>
      </c>
      <c r="H19" s="14">
        <v>7</v>
      </c>
      <c r="I19" s="14">
        <v>3</v>
      </c>
      <c r="J19" s="14">
        <v>4</v>
      </c>
      <c r="K19" s="14">
        <v>3</v>
      </c>
      <c r="L19" s="14">
        <v>6</v>
      </c>
      <c r="M19" s="13">
        <v>3</v>
      </c>
      <c r="N19" s="15">
        <f t="shared" si="5"/>
        <v>0.42857142857142855</v>
      </c>
      <c r="O19" s="16">
        <v>3223.67</v>
      </c>
      <c r="P19" s="16">
        <v>3223.67</v>
      </c>
      <c r="Q19" s="15">
        <f t="shared" si="1"/>
        <v>1</v>
      </c>
      <c r="R19" s="44">
        <v>3223.67</v>
      </c>
      <c r="S19" s="45">
        <f t="shared" si="2"/>
        <v>1</v>
      </c>
      <c r="T19" s="44">
        <f t="shared" si="3"/>
        <v>0</v>
      </c>
      <c r="U19" s="15">
        <f t="shared" si="4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10</v>
      </c>
      <c r="I20" s="14">
        <v>2</v>
      </c>
      <c r="J20" s="14">
        <v>8</v>
      </c>
      <c r="K20" s="14">
        <v>0</v>
      </c>
      <c r="L20" s="14">
        <v>0</v>
      </c>
      <c r="M20" s="13">
        <v>0</v>
      </c>
      <c r="N20" s="15">
        <f t="shared" si="5"/>
        <v>0</v>
      </c>
      <c r="O20" s="16">
        <v>1</v>
      </c>
      <c r="P20" s="16">
        <v>1</v>
      </c>
      <c r="Q20" s="15">
        <f t="shared" si="1"/>
        <v>1</v>
      </c>
      <c r="R20" s="44">
        <v>0</v>
      </c>
      <c r="S20" s="45">
        <f t="shared" si="2"/>
        <v>0</v>
      </c>
      <c r="T20" s="44">
        <f t="shared" si="3"/>
        <v>1</v>
      </c>
      <c r="U20" s="15">
        <f t="shared" si="4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9</v>
      </c>
      <c r="I21" s="14">
        <v>2</v>
      </c>
      <c r="J21" s="14">
        <v>7</v>
      </c>
      <c r="K21" s="14">
        <v>0</v>
      </c>
      <c r="L21" s="14">
        <v>3</v>
      </c>
      <c r="M21" s="13">
        <v>0</v>
      </c>
      <c r="N21" s="15">
        <f t="shared" si="5"/>
        <v>0</v>
      </c>
      <c r="O21" s="16">
        <v>2809.76</v>
      </c>
      <c r="P21" s="16">
        <v>2809.76</v>
      </c>
      <c r="Q21" s="15">
        <f t="shared" si="1"/>
        <v>1</v>
      </c>
      <c r="R21" s="44">
        <v>2809.76</v>
      </c>
      <c r="S21" s="45">
        <f t="shared" si="2"/>
        <v>1</v>
      </c>
      <c r="T21" s="44">
        <f t="shared" si="3"/>
        <v>0</v>
      </c>
      <c r="U21" s="15">
        <f t="shared" si="4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6381.32</v>
      </c>
      <c r="H22" s="14">
        <v>14</v>
      </c>
      <c r="I22" s="14">
        <v>6</v>
      </c>
      <c r="J22" s="14">
        <v>8</v>
      </c>
      <c r="K22" s="14">
        <v>9</v>
      </c>
      <c r="L22" s="14">
        <v>14</v>
      </c>
      <c r="M22" s="13">
        <v>9</v>
      </c>
      <c r="N22" s="15">
        <f t="shared" si="5"/>
        <v>0.6428571428571429</v>
      </c>
      <c r="O22" s="16">
        <v>6381.32</v>
      </c>
      <c r="P22" s="16">
        <v>6381.32</v>
      </c>
      <c r="Q22" s="15">
        <f t="shared" si="1"/>
        <v>1</v>
      </c>
      <c r="R22" s="44">
        <v>6381.32</v>
      </c>
      <c r="S22" s="45">
        <f t="shared" si="2"/>
        <v>1</v>
      </c>
      <c r="T22" s="44">
        <f t="shared" si="3"/>
        <v>0</v>
      </c>
      <c r="U22" s="15">
        <f t="shared" si="4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17</v>
      </c>
      <c r="I23" s="14">
        <v>3</v>
      </c>
      <c r="J23" s="14">
        <v>14</v>
      </c>
      <c r="K23" s="14">
        <v>0</v>
      </c>
      <c r="L23" s="14">
        <v>0</v>
      </c>
      <c r="M23" s="13">
        <v>0</v>
      </c>
      <c r="N23" s="15">
        <f t="shared" si="5"/>
        <v>0</v>
      </c>
      <c r="O23" s="16">
        <v>1</v>
      </c>
      <c r="P23" s="16">
        <v>1</v>
      </c>
      <c r="Q23" s="15">
        <f t="shared" si="1"/>
        <v>1</v>
      </c>
      <c r="R23" s="44">
        <v>0</v>
      </c>
      <c r="S23" s="45">
        <f t="shared" si="2"/>
        <v>0</v>
      </c>
      <c r="T23" s="44">
        <f t="shared" si="3"/>
        <v>1</v>
      </c>
      <c r="U23" s="15">
        <f t="shared" si="4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6</v>
      </c>
      <c r="I24" s="14">
        <v>0</v>
      </c>
      <c r="J24" s="14">
        <v>6</v>
      </c>
      <c r="K24" s="14">
        <v>0</v>
      </c>
      <c r="L24" s="14">
        <v>0</v>
      </c>
      <c r="M24" s="13">
        <v>0</v>
      </c>
      <c r="N24" s="15">
        <f t="shared" si="5"/>
        <v>0</v>
      </c>
      <c r="O24" s="16">
        <v>1</v>
      </c>
      <c r="P24" s="16">
        <v>1</v>
      </c>
      <c r="Q24" s="15">
        <f t="shared" si="1"/>
        <v>1</v>
      </c>
      <c r="R24" s="44">
        <v>0</v>
      </c>
      <c r="S24" s="45">
        <f t="shared" si="2"/>
        <v>0</v>
      </c>
      <c r="T24" s="44">
        <f t="shared" si="3"/>
        <v>1</v>
      </c>
      <c r="U24" s="15">
        <f t="shared" si="4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7518.31</v>
      </c>
      <c r="H25" s="14">
        <v>16</v>
      </c>
      <c r="I25" s="14">
        <v>1</v>
      </c>
      <c r="J25" s="14">
        <v>15</v>
      </c>
      <c r="K25" s="14">
        <v>1</v>
      </c>
      <c r="L25" s="14">
        <v>14</v>
      </c>
      <c r="M25" s="13">
        <v>1</v>
      </c>
      <c r="N25" s="15">
        <f t="shared" si="5"/>
        <v>6.25E-2</v>
      </c>
      <c r="O25" s="16">
        <v>7518.31</v>
      </c>
      <c r="P25" s="16">
        <v>7518.31</v>
      </c>
      <c r="Q25" s="15">
        <f t="shared" si="1"/>
        <v>1</v>
      </c>
      <c r="R25" s="44">
        <v>7518.31</v>
      </c>
      <c r="S25" s="45">
        <f t="shared" si="2"/>
        <v>1</v>
      </c>
      <c r="T25" s="44">
        <f t="shared" si="3"/>
        <v>0</v>
      </c>
      <c r="U25" s="15">
        <f t="shared" si="4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5"/>
        <v>0</v>
      </c>
      <c r="O26" s="16">
        <v>0</v>
      </c>
      <c r="P26" s="16">
        <v>1</v>
      </c>
      <c r="Q26" s="15">
        <f t="shared" si="1"/>
        <v>0</v>
      </c>
      <c r="R26" s="44">
        <v>0</v>
      </c>
      <c r="S26" s="45">
        <f t="shared" si="2"/>
        <v>0</v>
      </c>
      <c r="T26" s="44">
        <f t="shared" si="3"/>
        <v>1</v>
      </c>
      <c r="U26" s="15">
        <f t="shared" si="4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5</v>
      </c>
      <c r="I27" s="14">
        <v>2</v>
      </c>
      <c r="J27" s="14">
        <v>3</v>
      </c>
      <c r="K27" s="14">
        <v>0</v>
      </c>
      <c r="L27" s="14">
        <v>0</v>
      </c>
      <c r="M27" s="13">
        <v>0</v>
      </c>
      <c r="N27" s="15">
        <f t="shared" si="5"/>
        <v>0</v>
      </c>
      <c r="O27" s="16">
        <v>1</v>
      </c>
      <c r="P27" s="16">
        <v>1</v>
      </c>
      <c r="Q27" s="15">
        <f t="shared" si="1"/>
        <v>1</v>
      </c>
      <c r="R27" s="44">
        <v>0</v>
      </c>
      <c r="S27" s="45">
        <f t="shared" si="2"/>
        <v>0</v>
      </c>
      <c r="T27" s="44">
        <f t="shared" si="3"/>
        <v>1</v>
      </c>
      <c r="U27" s="15">
        <f t="shared" si="4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18</v>
      </c>
      <c r="I28" s="14">
        <v>7</v>
      </c>
      <c r="J28" s="14">
        <v>11</v>
      </c>
      <c r="K28" s="14">
        <v>0</v>
      </c>
      <c r="L28" s="14">
        <v>0</v>
      </c>
      <c r="M28" s="13">
        <v>0</v>
      </c>
      <c r="N28" s="15">
        <f t="shared" si="5"/>
        <v>0</v>
      </c>
      <c r="O28" s="16">
        <v>1</v>
      </c>
      <c r="P28" s="16">
        <v>1</v>
      </c>
      <c r="Q28" s="15">
        <f t="shared" si="1"/>
        <v>1</v>
      </c>
      <c r="R28" s="44">
        <v>0</v>
      </c>
      <c r="S28" s="45">
        <f t="shared" si="2"/>
        <v>0</v>
      </c>
      <c r="T28" s="44">
        <f t="shared" si="3"/>
        <v>1</v>
      </c>
      <c r="U28" s="15">
        <f t="shared" si="4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6</v>
      </c>
      <c r="I29" s="14">
        <v>2</v>
      </c>
      <c r="J29" s="14">
        <v>4</v>
      </c>
      <c r="K29" s="14">
        <v>0</v>
      </c>
      <c r="L29" s="14">
        <v>0</v>
      </c>
      <c r="M29" s="13">
        <v>0</v>
      </c>
      <c r="N29" s="15">
        <f t="shared" si="5"/>
        <v>0</v>
      </c>
      <c r="O29" s="16">
        <v>1</v>
      </c>
      <c r="P29" s="16">
        <v>1</v>
      </c>
      <c r="Q29" s="15">
        <f t="shared" si="1"/>
        <v>1</v>
      </c>
      <c r="R29" s="44">
        <v>0</v>
      </c>
      <c r="S29" s="45">
        <f t="shared" si="2"/>
        <v>0</v>
      </c>
      <c r="T29" s="44">
        <f t="shared" si="3"/>
        <v>1</v>
      </c>
      <c r="U29" s="15">
        <f t="shared" si="4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1305.7</v>
      </c>
      <c r="H30" s="14">
        <v>4</v>
      </c>
      <c r="I30" s="14">
        <v>0</v>
      </c>
      <c r="J30" s="14">
        <v>4</v>
      </c>
      <c r="K30" s="14">
        <v>0</v>
      </c>
      <c r="L30" s="14">
        <v>1</v>
      </c>
      <c r="M30" s="13">
        <v>0</v>
      </c>
      <c r="N30" s="15">
        <f t="shared" si="5"/>
        <v>0</v>
      </c>
      <c r="O30" s="16">
        <v>1305.7</v>
      </c>
      <c r="P30" s="16">
        <v>1305.7</v>
      </c>
      <c r="Q30" s="15">
        <f t="shared" si="1"/>
        <v>1</v>
      </c>
      <c r="R30" s="44">
        <v>1305.7</v>
      </c>
      <c r="S30" s="45">
        <f t="shared" si="2"/>
        <v>1</v>
      </c>
      <c r="T30" s="44">
        <f t="shared" si="3"/>
        <v>0</v>
      </c>
      <c r="U30" s="15">
        <f t="shared" si="4"/>
        <v>0</v>
      </c>
    </row>
    <row r="31" spans="1:21" ht="16.5" customHeight="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9</v>
      </c>
      <c r="I31" s="14">
        <v>2</v>
      </c>
      <c r="J31" s="14">
        <v>7</v>
      </c>
      <c r="K31" s="14">
        <v>0</v>
      </c>
      <c r="L31" s="14">
        <v>0</v>
      </c>
      <c r="M31" s="13">
        <v>0</v>
      </c>
      <c r="N31" s="15">
        <f t="shared" si="5"/>
        <v>0</v>
      </c>
      <c r="O31" s="16">
        <v>1</v>
      </c>
      <c r="P31" s="16">
        <v>1</v>
      </c>
      <c r="Q31" s="15">
        <f t="shared" si="1"/>
        <v>1</v>
      </c>
      <c r="R31" s="44">
        <v>0</v>
      </c>
      <c r="S31" s="45">
        <f t="shared" si="2"/>
        <v>0</v>
      </c>
      <c r="T31" s="44">
        <f t="shared" si="3"/>
        <v>1</v>
      </c>
      <c r="U31" s="15">
        <f t="shared" si="4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3</v>
      </c>
      <c r="I32" s="14">
        <v>0</v>
      </c>
      <c r="J32" s="14">
        <v>3</v>
      </c>
      <c r="K32" s="14">
        <v>0</v>
      </c>
      <c r="L32" s="14">
        <v>0</v>
      </c>
      <c r="M32" s="13">
        <v>0</v>
      </c>
      <c r="N32" s="15">
        <f t="shared" si="5"/>
        <v>0</v>
      </c>
      <c r="O32" s="16">
        <v>1</v>
      </c>
      <c r="P32" s="16">
        <v>1</v>
      </c>
      <c r="Q32" s="15">
        <f t="shared" si="1"/>
        <v>1</v>
      </c>
      <c r="R32" s="44">
        <v>0</v>
      </c>
      <c r="S32" s="45">
        <f t="shared" si="2"/>
        <v>0</v>
      </c>
      <c r="T32" s="44">
        <f t="shared" si="3"/>
        <v>1</v>
      </c>
      <c r="U32" s="15">
        <f t="shared" si="4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5</v>
      </c>
      <c r="I33" s="14">
        <v>0</v>
      </c>
      <c r="J33" s="14">
        <v>5</v>
      </c>
      <c r="K33" s="14">
        <v>0</v>
      </c>
      <c r="L33" s="14">
        <v>0</v>
      </c>
      <c r="M33" s="13">
        <v>0</v>
      </c>
      <c r="N33" s="15">
        <f t="shared" si="5"/>
        <v>0</v>
      </c>
      <c r="O33" s="16">
        <v>1</v>
      </c>
      <c r="P33" s="16">
        <v>1</v>
      </c>
      <c r="Q33" s="15">
        <f t="shared" si="1"/>
        <v>1</v>
      </c>
      <c r="R33" s="44">
        <v>0</v>
      </c>
      <c r="S33" s="45">
        <f t="shared" si="2"/>
        <v>0</v>
      </c>
      <c r="T33" s="44">
        <f t="shared" si="3"/>
        <v>1</v>
      </c>
      <c r="U33" s="15">
        <f t="shared" si="4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5"/>
        <v>0.25</v>
      </c>
      <c r="O34" s="16">
        <v>208.06</v>
      </c>
      <c r="P34" s="16">
        <v>208.06</v>
      </c>
      <c r="Q34" s="15">
        <f t="shared" si="1"/>
        <v>1</v>
      </c>
      <c r="R34" s="44">
        <v>208.06</v>
      </c>
      <c r="S34" s="45">
        <f t="shared" si="2"/>
        <v>1</v>
      </c>
      <c r="T34" s="44">
        <f t="shared" si="3"/>
        <v>0</v>
      </c>
      <c r="U34" s="15">
        <f t="shared" si="4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4</v>
      </c>
      <c r="I35" s="14">
        <v>0</v>
      </c>
      <c r="J35" s="14">
        <v>4</v>
      </c>
      <c r="K35" s="14">
        <v>0</v>
      </c>
      <c r="L35" s="14">
        <v>0</v>
      </c>
      <c r="M35" s="13">
        <v>0</v>
      </c>
      <c r="N35" s="15">
        <f t="shared" si="5"/>
        <v>0</v>
      </c>
      <c r="O35" s="16">
        <v>1</v>
      </c>
      <c r="P35" s="16">
        <v>1</v>
      </c>
      <c r="Q35" s="15">
        <f t="shared" si="1"/>
        <v>1</v>
      </c>
      <c r="R35" s="44">
        <v>0</v>
      </c>
      <c r="S35" s="45">
        <f t="shared" si="2"/>
        <v>0</v>
      </c>
      <c r="T35" s="44">
        <f t="shared" si="3"/>
        <v>1</v>
      </c>
      <c r="U35" s="15">
        <f t="shared" si="4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6</v>
      </c>
      <c r="I36" s="14">
        <v>2</v>
      </c>
      <c r="J36" s="14">
        <v>4</v>
      </c>
      <c r="K36" s="14">
        <v>0</v>
      </c>
      <c r="L36" s="14">
        <v>0</v>
      </c>
      <c r="M36" s="13">
        <v>0</v>
      </c>
      <c r="N36" s="15">
        <f t="shared" si="5"/>
        <v>0</v>
      </c>
      <c r="O36" s="16">
        <v>1</v>
      </c>
      <c r="P36" s="16">
        <v>1</v>
      </c>
      <c r="Q36" s="15">
        <f t="shared" si="1"/>
        <v>1</v>
      </c>
      <c r="R36" s="44">
        <v>0</v>
      </c>
      <c r="S36" s="45">
        <f t="shared" si="2"/>
        <v>0</v>
      </c>
      <c r="T36" s="44">
        <f t="shared" si="3"/>
        <v>1</v>
      </c>
      <c r="U36" s="15">
        <f t="shared" si="4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5"/>
        <v>0.5</v>
      </c>
      <c r="O37" s="16">
        <v>317.68</v>
      </c>
      <c r="P37" s="16">
        <v>317.68</v>
      </c>
      <c r="Q37" s="15">
        <f t="shared" si="1"/>
        <v>1</v>
      </c>
      <c r="R37" s="44">
        <v>317.68</v>
      </c>
      <c r="S37" s="45">
        <f t="shared" si="2"/>
        <v>1</v>
      </c>
      <c r="T37" s="44">
        <f t="shared" si="3"/>
        <v>0</v>
      </c>
      <c r="U37" s="15">
        <f t="shared" si="4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si="0"/>
        <v>122.8</v>
      </c>
      <c r="H38" s="14">
        <v>6</v>
      </c>
      <c r="I38" s="14">
        <v>0</v>
      </c>
      <c r="J38" s="14">
        <v>6</v>
      </c>
      <c r="K38" s="14">
        <v>1</v>
      </c>
      <c r="L38" s="14">
        <v>1</v>
      </c>
      <c r="M38" s="13">
        <v>1</v>
      </c>
      <c r="N38" s="15">
        <f t="shared" si="5"/>
        <v>0.16666666666666666</v>
      </c>
      <c r="O38" s="16">
        <v>122.8</v>
      </c>
      <c r="P38" s="16">
        <v>122.8</v>
      </c>
      <c r="Q38" s="15">
        <f t="shared" ref="Q38:Q69" si="6">IF(O38=0,0,P38/O38)</f>
        <v>1</v>
      </c>
      <c r="R38" s="44">
        <v>122.8</v>
      </c>
      <c r="S38" s="45">
        <f t="shared" si="2"/>
        <v>1</v>
      </c>
      <c r="T38" s="44">
        <f t="shared" si="3"/>
        <v>0</v>
      </c>
      <c r="U38" s="15">
        <f t="shared" si="4"/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0"/>
        <v>520.16999999999996</v>
      </c>
      <c r="H39" s="14">
        <v>12</v>
      </c>
      <c r="I39" s="14">
        <v>3</v>
      </c>
      <c r="J39" s="14">
        <v>9</v>
      </c>
      <c r="K39" s="14">
        <v>0</v>
      </c>
      <c r="L39" s="14">
        <v>1</v>
      </c>
      <c r="M39" s="13">
        <v>0</v>
      </c>
      <c r="N39" s="15">
        <f t="shared" si="5"/>
        <v>0</v>
      </c>
      <c r="O39" s="16">
        <v>520.16999999999996</v>
      </c>
      <c r="P39" s="16">
        <v>520.16999999999996</v>
      </c>
      <c r="Q39" s="15">
        <f t="shared" si="6"/>
        <v>1</v>
      </c>
      <c r="R39" s="44">
        <v>520.16999999999996</v>
      </c>
      <c r="S39" s="45">
        <f t="shared" si="2"/>
        <v>1</v>
      </c>
      <c r="T39" s="44">
        <f t="shared" si="3"/>
        <v>0</v>
      </c>
      <c r="U39" s="15">
        <f t="shared" si="4"/>
        <v>0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0"/>
        <v>1490.61</v>
      </c>
      <c r="H40" s="14">
        <v>12</v>
      </c>
      <c r="I40" s="14">
        <v>0</v>
      </c>
      <c r="J40" s="14">
        <v>12</v>
      </c>
      <c r="K40" s="14">
        <v>2</v>
      </c>
      <c r="L40" s="14">
        <v>5</v>
      </c>
      <c r="M40" s="13">
        <v>2</v>
      </c>
      <c r="N40" s="15">
        <f t="shared" si="5"/>
        <v>0.16666666666666666</v>
      </c>
      <c r="O40" s="16">
        <v>1490.61</v>
      </c>
      <c r="P40" s="16">
        <v>1490.61</v>
      </c>
      <c r="Q40" s="15">
        <f t="shared" si="6"/>
        <v>1</v>
      </c>
      <c r="R40" s="44">
        <v>1490.61</v>
      </c>
      <c r="S40" s="45">
        <f t="shared" si="2"/>
        <v>1</v>
      </c>
      <c r="T40" s="44">
        <f t="shared" si="3"/>
        <v>0</v>
      </c>
      <c r="U40" s="15">
        <f t="shared" si="4"/>
        <v>0</v>
      </c>
    </row>
    <row r="41" spans="1:21" ht="15.75" customHeight="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0"/>
        <v>362.75</v>
      </c>
      <c r="H41" s="14">
        <v>9</v>
      </c>
      <c r="I41" s="14">
        <v>1</v>
      </c>
      <c r="J41" s="14">
        <v>8</v>
      </c>
      <c r="K41" s="14">
        <v>1</v>
      </c>
      <c r="L41" s="14">
        <v>8</v>
      </c>
      <c r="M41" s="13">
        <v>0</v>
      </c>
      <c r="N41" s="15">
        <f t="shared" si="5"/>
        <v>0.1111111111111111</v>
      </c>
      <c r="O41" s="16">
        <v>362.75</v>
      </c>
      <c r="P41" s="16">
        <v>362.75</v>
      </c>
      <c r="Q41" s="15">
        <f t="shared" si="6"/>
        <v>1</v>
      </c>
      <c r="R41" s="44">
        <v>362.75</v>
      </c>
      <c r="S41" s="45">
        <f t="shared" si="2"/>
        <v>1</v>
      </c>
      <c r="T41" s="44">
        <f t="shared" si="3"/>
        <v>0</v>
      </c>
      <c r="U41" s="15">
        <f t="shared" si="4"/>
        <v>0</v>
      </c>
    </row>
    <row r="42" spans="1:21" ht="15.75" customHeight="1">
      <c r="A42" s="23">
        <v>37</v>
      </c>
      <c r="B42" s="11" t="s">
        <v>22</v>
      </c>
      <c r="C42" s="31"/>
      <c r="D42" s="22" t="s">
        <v>201</v>
      </c>
      <c r="E42" s="30" t="s">
        <v>51</v>
      </c>
      <c r="F42" s="11" t="s">
        <v>202</v>
      </c>
      <c r="G42" s="20">
        <v>1</v>
      </c>
      <c r="H42" s="14">
        <v>2</v>
      </c>
      <c r="I42" s="14">
        <v>0</v>
      </c>
      <c r="J42" s="14">
        <v>2</v>
      </c>
      <c r="K42" s="14">
        <v>0</v>
      </c>
      <c r="L42" s="14">
        <v>0</v>
      </c>
      <c r="M42" s="13">
        <v>0</v>
      </c>
      <c r="N42" s="15">
        <f t="shared" ref="N42:N75" si="7">IF(H42=0,0,K42/H42)</f>
        <v>0</v>
      </c>
      <c r="O42" s="16">
        <v>1</v>
      </c>
      <c r="P42" s="16">
        <v>1</v>
      </c>
      <c r="Q42" s="15">
        <f t="shared" si="6"/>
        <v>1</v>
      </c>
      <c r="R42" s="44">
        <v>0</v>
      </c>
      <c r="S42" s="45">
        <v>0</v>
      </c>
      <c r="T42" s="44">
        <v>0</v>
      </c>
      <c r="U42" s="15">
        <v>0</v>
      </c>
    </row>
    <row r="43" spans="1:21">
      <c r="A43" s="23">
        <v>38</v>
      </c>
      <c r="B43" s="11" t="s">
        <v>22</v>
      </c>
      <c r="C43" s="31"/>
      <c r="D43" s="24" t="s">
        <v>128</v>
      </c>
      <c r="E43" s="30" t="s">
        <v>34</v>
      </c>
      <c r="F43" s="11" t="s">
        <v>129</v>
      </c>
      <c r="G43" s="20">
        <f t="shared" ref="G43:G74" si="8">(P43)</f>
        <v>2966.14</v>
      </c>
      <c r="H43" s="14">
        <v>3</v>
      </c>
      <c r="I43" s="14">
        <v>0</v>
      </c>
      <c r="J43" s="14">
        <v>3</v>
      </c>
      <c r="K43" s="14">
        <v>0</v>
      </c>
      <c r="L43" s="14">
        <v>1</v>
      </c>
      <c r="M43" s="13">
        <v>0</v>
      </c>
      <c r="N43" s="15">
        <f t="shared" si="7"/>
        <v>0</v>
      </c>
      <c r="O43" s="16">
        <v>2966.14</v>
      </c>
      <c r="P43" s="16">
        <v>2966.14</v>
      </c>
      <c r="Q43" s="15">
        <f t="shared" si="6"/>
        <v>1</v>
      </c>
      <c r="R43" s="44">
        <v>2966.14</v>
      </c>
      <c r="S43" s="45">
        <f t="shared" ref="S43:S75" si="9">IF(P43=0,0,R43/P43)</f>
        <v>1</v>
      </c>
      <c r="T43" s="44">
        <f t="shared" ref="T43:T74" si="10">(P43-R43)</f>
        <v>0</v>
      </c>
      <c r="U43" s="15">
        <f t="shared" ref="U43:U75" si="11">IF(P43=0,0,T43/P43)</f>
        <v>0</v>
      </c>
    </row>
    <row r="44" spans="1:21">
      <c r="A44" s="23">
        <v>39</v>
      </c>
      <c r="B44" s="11" t="s">
        <v>22</v>
      </c>
      <c r="C44" s="31"/>
      <c r="D44" s="24" t="s">
        <v>130</v>
      </c>
      <c r="E44" s="30" t="s">
        <v>26</v>
      </c>
      <c r="F44" s="11" t="s">
        <v>131</v>
      </c>
      <c r="G44" s="20">
        <f t="shared" si="8"/>
        <v>1</v>
      </c>
      <c r="H44" s="14">
        <v>7</v>
      </c>
      <c r="I44" s="14">
        <v>1</v>
      </c>
      <c r="J44" s="14">
        <v>6</v>
      </c>
      <c r="K44" s="14">
        <v>0</v>
      </c>
      <c r="L44" s="14">
        <v>0</v>
      </c>
      <c r="M44" s="13">
        <v>0</v>
      </c>
      <c r="N44" s="15">
        <f t="shared" si="7"/>
        <v>0</v>
      </c>
      <c r="O44" s="16">
        <v>1</v>
      </c>
      <c r="P44" s="16">
        <v>1</v>
      </c>
      <c r="Q44" s="15">
        <f t="shared" si="6"/>
        <v>1</v>
      </c>
      <c r="R44" s="44">
        <v>0</v>
      </c>
      <c r="S44" s="45">
        <f t="shared" si="9"/>
        <v>0</v>
      </c>
      <c r="T44" s="44">
        <f t="shared" si="10"/>
        <v>1</v>
      </c>
      <c r="U44" s="15">
        <f t="shared" si="11"/>
        <v>1</v>
      </c>
    </row>
    <row r="45" spans="1:21">
      <c r="A45" s="23">
        <v>40</v>
      </c>
      <c r="B45" s="11" t="s">
        <v>22</v>
      </c>
      <c r="C45" s="31"/>
      <c r="D45" s="22" t="s">
        <v>72</v>
      </c>
      <c r="E45" s="30" t="s">
        <v>34</v>
      </c>
      <c r="F45" s="11" t="s">
        <v>132</v>
      </c>
      <c r="G45" s="20">
        <f t="shared" si="8"/>
        <v>1338.36</v>
      </c>
      <c r="H45" s="14">
        <v>3</v>
      </c>
      <c r="I45" s="14">
        <v>0</v>
      </c>
      <c r="J45" s="14">
        <v>3</v>
      </c>
      <c r="K45" s="14">
        <v>0</v>
      </c>
      <c r="L45" s="14">
        <v>3</v>
      </c>
      <c r="M45" s="13">
        <v>0</v>
      </c>
      <c r="N45" s="15">
        <f t="shared" si="7"/>
        <v>0</v>
      </c>
      <c r="O45" s="16">
        <v>1338.36</v>
      </c>
      <c r="P45" s="16">
        <v>1338.36</v>
      </c>
      <c r="Q45" s="15">
        <f t="shared" si="6"/>
        <v>1</v>
      </c>
      <c r="R45" s="44">
        <v>1338.36</v>
      </c>
      <c r="S45" s="45">
        <f t="shared" si="9"/>
        <v>1</v>
      </c>
      <c r="T45" s="44">
        <f t="shared" si="10"/>
        <v>0</v>
      </c>
      <c r="U45" s="15">
        <f t="shared" si="11"/>
        <v>0</v>
      </c>
    </row>
    <row r="46" spans="1:21">
      <c r="A46" s="23">
        <v>41</v>
      </c>
      <c r="B46" s="11" t="s">
        <v>22</v>
      </c>
      <c r="C46" s="31"/>
      <c r="D46" s="25" t="s">
        <v>54</v>
      </c>
      <c r="E46" s="30" t="s">
        <v>30</v>
      </c>
      <c r="F46" s="11" t="s">
        <v>133</v>
      </c>
      <c r="G46" s="20">
        <f t="shared" si="8"/>
        <v>5607.21</v>
      </c>
      <c r="H46" s="14">
        <v>8</v>
      </c>
      <c r="I46" s="14">
        <v>2</v>
      </c>
      <c r="J46" s="14">
        <v>6</v>
      </c>
      <c r="K46" s="14">
        <v>4</v>
      </c>
      <c r="L46" s="14">
        <v>4</v>
      </c>
      <c r="M46" s="13">
        <v>4</v>
      </c>
      <c r="N46" s="15">
        <f t="shared" si="7"/>
        <v>0.5</v>
      </c>
      <c r="O46" s="16">
        <v>5607.21</v>
      </c>
      <c r="P46" s="16">
        <v>5607.21</v>
      </c>
      <c r="Q46" s="15">
        <f t="shared" si="6"/>
        <v>1</v>
      </c>
      <c r="R46" s="44">
        <v>5607.21</v>
      </c>
      <c r="S46" s="45">
        <f t="shared" si="9"/>
        <v>1</v>
      </c>
      <c r="T46" s="44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5" t="s">
        <v>55</v>
      </c>
      <c r="E47" s="30" t="s">
        <v>56</v>
      </c>
      <c r="F47" s="11" t="s">
        <v>134</v>
      </c>
      <c r="G47" s="20">
        <f t="shared" si="8"/>
        <v>2012.14</v>
      </c>
      <c r="H47" s="14">
        <v>15</v>
      </c>
      <c r="I47" s="14">
        <v>2</v>
      </c>
      <c r="J47" s="14">
        <v>13</v>
      </c>
      <c r="K47" s="14">
        <v>4</v>
      </c>
      <c r="L47" s="14">
        <v>4</v>
      </c>
      <c r="M47" s="13">
        <v>4</v>
      </c>
      <c r="N47" s="15">
        <f t="shared" si="7"/>
        <v>0.26666666666666666</v>
      </c>
      <c r="O47" s="16">
        <v>2012.14</v>
      </c>
      <c r="P47" s="16">
        <v>2012.14</v>
      </c>
      <c r="Q47" s="15">
        <f t="shared" si="6"/>
        <v>1</v>
      </c>
      <c r="R47" s="44">
        <v>2012.14</v>
      </c>
      <c r="S47" s="45">
        <f t="shared" si="9"/>
        <v>1</v>
      </c>
      <c r="T47" s="44">
        <f t="shared" si="10"/>
        <v>0</v>
      </c>
      <c r="U47" s="15">
        <f t="shared" si="11"/>
        <v>0</v>
      </c>
    </row>
    <row r="48" spans="1:21">
      <c r="A48" s="23">
        <v>43</v>
      </c>
      <c r="B48" s="11" t="s">
        <v>22</v>
      </c>
      <c r="C48" s="31"/>
      <c r="D48" s="24" t="s">
        <v>135</v>
      </c>
      <c r="E48" s="30" t="s">
        <v>34</v>
      </c>
      <c r="F48" s="11" t="s">
        <v>136</v>
      </c>
      <c r="G48" s="20">
        <f t="shared" si="8"/>
        <v>1</v>
      </c>
      <c r="H48" s="14">
        <v>7</v>
      </c>
      <c r="I48" s="14">
        <v>0</v>
      </c>
      <c r="J48" s="14">
        <v>7</v>
      </c>
      <c r="K48" s="14">
        <v>0</v>
      </c>
      <c r="L48" s="14">
        <v>0</v>
      </c>
      <c r="M48" s="13">
        <v>0</v>
      </c>
      <c r="N48" s="15">
        <f t="shared" si="7"/>
        <v>0</v>
      </c>
      <c r="O48" s="16">
        <v>1</v>
      </c>
      <c r="P48" s="16">
        <v>1</v>
      </c>
      <c r="Q48" s="15">
        <f t="shared" si="6"/>
        <v>1</v>
      </c>
      <c r="R48" s="44">
        <v>0</v>
      </c>
      <c r="S48" s="45">
        <f t="shared" si="9"/>
        <v>0</v>
      </c>
      <c r="T48" s="44">
        <f t="shared" si="10"/>
        <v>1</v>
      </c>
      <c r="U48" s="15">
        <f t="shared" si="11"/>
        <v>1</v>
      </c>
    </row>
    <row r="49" spans="1:21">
      <c r="A49" s="23">
        <v>44</v>
      </c>
      <c r="B49" s="11" t="s">
        <v>22</v>
      </c>
      <c r="C49" s="31"/>
      <c r="D49" s="25" t="s">
        <v>57</v>
      </c>
      <c r="E49" s="30" t="s">
        <v>26</v>
      </c>
      <c r="F49" s="11" t="s">
        <v>137</v>
      </c>
      <c r="G49" s="20">
        <f t="shared" si="8"/>
        <v>6524.92</v>
      </c>
      <c r="H49" s="14">
        <v>8</v>
      </c>
      <c r="I49" s="14">
        <v>0</v>
      </c>
      <c r="J49" s="14">
        <v>8</v>
      </c>
      <c r="K49" s="14">
        <v>1</v>
      </c>
      <c r="L49" s="14">
        <v>7</v>
      </c>
      <c r="M49" s="13">
        <v>1</v>
      </c>
      <c r="N49" s="15">
        <f t="shared" si="7"/>
        <v>0.125</v>
      </c>
      <c r="O49" s="16">
        <v>6524.92</v>
      </c>
      <c r="P49" s="16">
        <v>6524.92</v>
      </c>
      <c r="Q49" s="15">
        <f t="shared" si="6"/>
        <v>1</v>
      </c>
      <c r="R49" s="44">
        <v>6524.92</v>
      </c>
      <c r="S49" s="45">
        <f t="shared" si="9"/>
        <v>1</v>
      </c>
      <c r="T49" s="44">
        <f t="shared" si="10"/>
        <v>0</v>
      </c>
      <c r="U49" s="15">
        <f t="shared" si="11"/>
        <v>0</v>
      </c>
    </row>
    <row r="50" spans="1:21">
      <c r="A50" s="23">
        <v>45</v>
      </c>
      <c r="B50" s="11" t="s">
        <v>22</v>
      </c>
      <c r="C50" s="31"/>
      <c r="D50" s="24" t="s">
        <v>138</v>
      </c>
      <c r="E50" s="24" t="s">
        <v>47</v>
      </c>
      <c r="F50" s="11" t="s">
        <v>139</v>
      </c>
      <c r="G50" s="20">
        <f t="shared" si="8"/>
        <v>802.88</v>
      </c>
      <c r="H50" s="14">
        <v>8</v>
      </c>
      <c r="I50" s="14">
        <v>0</v>
      </c>
      <c r="J50" s="14">
        <v>8</v>
      </c>
      <c r="K50" s="14">
        <v>3</v>
      </c>
      <c r="L50" s="14">
        <v>3</v>
      </c>
      <c r="M50" s="13">
        <v>3</v>
      </c>
      <c r="N50" s="15">
        <f t="shared" si="7"/>
        <v>0.375</v>
      </c>
      <c r="O50" s="16">
        <v>802.88</v>
      </c>
      <c r="P50" s="16">
        <v>802.88</v>
      </c>
      <c r="Q50" s="15">
        <f t="shared" si="6"/>
        <v>1</v>
      </c>
      <c r="R50" s="44">
        <v>802.88</v>
      </c>
      <c r="S50" s="45">
        <f t="shared" si="9"/>
        <v>1</v>
      </c>
      <c r="T50" s="44">
        <f t="shared" si="10"/>
        <v>0</v>
      </c>
      <c r="U50" s="15">
        <f t="shared" si="11"/>
        <v>0</v>
      </c>
    </row>
    <row r="51" spans="1:21">
      <c r="A51" s="23">
        <v>46</v>
      </c>
      <c r="B51" s="11" t="s">
        <v>22</v>
      </c>
      <c r="C51" s="31"/>
      <c r="D51" s="25" t="s">
        <v>73</v>
      </c>
      <c r="E51" s="24" t="s">
        <v>26</v>
      </c>
      <c r="F51" s="11" t="s">
        <v>140</v>
      </c>
      <c r="G51" s="20">
        <f t="shared" si="8"/>
        <v>1</v>
      </c>
      <c r="H51" s="14">
        <v>5</v>
      </c>
      <c r="I51" s="14">
        <v>3</v>
      </c>
      <c r="J51" s="14">
        <v>2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6"/>
        <v>1</v>
      </c>
      <c r="R51" s="44">
        <v>0</v>
      </c>
      <c r="S51" s="45">
        <f t="shared" si="9"/>
        <v>0</v>
      </c>
      <c r="T51" s="44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4" t="s">
        <v>141</v>
      </c>
      <c r="E52" s="39" t="s">
        <v>142</v>
      </c>
      <c r="F52" s="11" t="s">
        <v>143</v>
      </c>
      <c r="G52" s="20">
        <f t="shared" si="8"/>
        <v>1</v>
      </c>
      <c r="H52" s="14">
        <v>2</v>
      </c>
      <c r="I52" s="14">
        <v>0</v>
      </c>
      <c r="J52" s="14">
        <v>2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6"/>
        <v>1</v>
      </c>
      <c r="R52" s="44">
        <v>0</v>
      </c>
      <c r="S52" s="45">
        <f t="shared" si="9"/>
        <v>0</v>
      </c>
      <c r="T52" s="44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5" t="s">
        <v>144</v>
      </c>
      <c r="E53" s="30" t="s">
        <v>34</v>
      </c>
      <c r="F53" s="11" t="s">
        <v>184</v>
      </c>
      <c r="G53" s="20">
        <f t="shared" si="8"/>
        <v>1</v>
      </c>
      <c r="H53" s="14">
        <v>4</v>
      </c>
      <c r="I53" s="14">
        <v>1</v>
      </c>
      <c r="J53" s="14">
        <v>3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6"/>
        <v>1</v>
      </c>
      <c r="R53" s="44">
        <v>0</v>
      </c>
      <c r="S53" s="45">
        <f t="shared" si="9"/>
        <v>0</v>
      </c>
      <c r="T53" s="44">
        <f t="shared" si="10"/>
        <v>1</v>
      </c>
      <c r="U53" s="15">
        <f t="shared" si="11"/>
        <v>1</v>
      </c>
    </row>
    <row r="54" spans="1:21">
      <c r="A54" s="23">
        <v>49</v>
      </c>
      <c r="B54" s="11" t="s">
        <v>22</v>
      </c>
      <c r="C54" s="31"/>
      <c r="D54" s="25" t="s">
        <v>146</v>
      </c>
      <c r="E54" s="30" t="s">
        <v>34</v>
      </c>
      <c r="F54" s="11" t="s">
        <v>147</v>
      </c>
      <c r="G54" s="20">
        <f t="shared" si="8"/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6"/>
        <v>1</v>
      </c>
      <c r="R54" s="44">
        <v>0</v>
      </c>
      <c r="S54" s="45">
        <f t="shared" si="9"/>
        <v>0</v>
      </c>
      <c r="T54" s="44">
        <f t="shared" si="10"/>
        <v>1</v>
      </c>
      <c r="U54" s="15">
        <f t="shared" si="11"/>
        <v>1</v>
      </c>
    </row>
    <row r="55" spans="1:21" ht="14.25" customHeight="1">
      <c r="A55" s="23">
        <v>50</v>
      </c>
      <c r="B55" s="11" t="s">
        <v>22</v>
      </c>
      <c r="C55" s="31"/>
      <c r="D55" s="42" t="s">
        <v>148</v>
      </c>
      <c r="E55" s="24" t="s">
        <v>34</v>
      </c>
      <c r="F55" s="11" t="s">
        <v>149</v>
      </c>
      <c r="G55" s="20">
        <f t="shared" si="8"/>
        <v>1</v>
      </c>
      <c r="H55" s="14">
        <v>7</v>
      </c>
      <c r="I55" s="14">
        <v>3</v>
      </c>
      <c r="J55" s="14">
        <v>4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6"/>
        <v>1</v>
      </c>
      <c r="R55" s="44">
        <v>0</v>
      </c>
      <c r="S55" s="45">
        <f t="shared" si="9"/>
        <v>0</v>
      </c>
      <c r="T55" s="44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42" t="s">
        <v>150</v>
      </c>
      <c r="E56" s="24" t="s">
        <v>34</v>
      </c>
      <c r="F56" s="11" t="s">
        <v>151</v>
      </c>
      <c r="G56" s="20">
        <f t="shared" si="8"/>
        <v>1</v>
      </c>
      <c r="H56" s="14">
        <v>6</v>
      </c>
      <c r="I56" s="14">
        <v>0</v>
      </c>
      <c r="J56" s="14">
        <v>6</v>
      </c>
      <c r="K56" s="14">
        <v>0</v>
      </c>
      <c r="L56" s="14">
        <v>0</v>
      </c>
      <c r="M56" s="13">
        <v>0</v>
      </c>
      <c r="N56" s="15">
        <f t="shared" si="7"/>
        <v>0</v>
      </c>
      <c r="O56" s="16">
        <v>1</v>
      </c>
      <c r="P56" s="16">
        <v>1</v>
      </c>
      <c r="Q56" s="15">
        <f t="shared" si="6"/>
        <v>1</v>
      </c>
      <c r="R56" s="44">
        <v>0</v>
      </c>
      <c r="S56" s="45">
        <f t="shared" si="9"/>
        <v>0</v>
      </c>
      <c r="T56" s="44">
        <f t="shared" si="10"/>
        <v>1</v>
      </c>
      <c r="U56" s="15">
        <f t="shared" si="11"/>
        <v>1</v>
      </c>
    </row>
    <row r="57" spans="1:21">
      <c r="A57" s="23">
        <v>52</v>
      </c>
      <c r="B57" s="11" t="s">
        <v>22</v>
      </c>
      <c r="C57" s="31"/>
      <c r="D57" s="42" t="s">
        <v>152</v>
      </c>
      <c r="E57" s="24" t="s">
        <v>34</v>
      </c>
      <c r="F57" s="11" t="s">
        <v>153</v>
      </c>
      <c r="G57" s="20">
        <f t="shared" si="8"/>
        <v>4938.28</v>
      </c>
      <c r="H57" s="14">
        <v>7</v>
      </c>
      <c r="I57" s="14">
        <v>1</v>
      </c>
      <c r="J57" s="14">
        <v>6</v>
      </c>
      <c r="K57" s="14">
        <v>0</v>
      </c>
      <c r="L57" s="14">
        <v>3</v>
      </c>
      <c r="M57" s="13">
        <v>0</v>
      </c>
      <c r="N57" s="15">
        <f t="shared" si="7"/>
        <v>0</v>
      </c>
      <c r="O57" s="16">
        <v>4938.28</v>
      </c>
      <c r="P57" s="16">
        <v>4938.28</v>
      </c>
      <c r="Q57" s="15">
        <f t="shared" si="6"/>
        <v>1</v>
      </c>
      <c r="R57" s="44">
        <v>4938.28</v>
      </c>
      <c r="S57" s="45">
        <f t="shared" si="9"/>
        <v>1</v>
      </c>
      <c r="T57" s="44">
        <f t="shared" si="10"/>
        <v>0</v>
      </c>
      <c r="U57" s="15">
        <f t="shared" si="11"/>
        <v>0</v>
      </c>
    </row>
    <row r="58" spans="1:21">
      <c r="A58" s="23">
        <v>53</v>
      </c>
      <c r="B58" s="11" t="s">
        <v>22</v>
      </c>
      <c r="C58" s="31"/>
      <c r="D58" s="25" t="s">
        <v>154</v>
      </c>
      <c r="E58" s="24" t="s">
        <v>155</v>
      </c>
      <c r="F58" s="11" t="s">
        <v>156</v>
      </c>
      <c r="G58" s="20">
        <f t="shared" si="8"/>
        <v>1</v>
      </c>
      <c r="H58" s="14">
        <v>1</v>
      </c>
      <c r="I58" s="14">
        <v>0</v>
      </c>
      <c r="J58" s="14">
        <v>1</v>
      </c>
      <c r="K58" s="14">
        <v>0</v>
      </c>
      <c r="L58" s="14">
        <v>0</v>
      </c>
      <c r="M58" s="13">
        <v>0</v>
      </c>
      <c r="N58" s="15">
        <f t="shared" si="7"/>
        <v>0</v>
      </c>
      <c r="O58" s="16">
        <v>1</v>
      </c>
      <c r="P58" s="16">
        <v>1</v>
      </c>
      <c r="Q58" s="15">
        <f t="shared" si="6"/>
        <v>1</v>
      </c>
      <c r="R58" s="44">
        <v>0</v>
      </c>
      <c r="S58" s="45">
        <f t="shared" si="9"/>
        <v>0</v>
      </c>
      <c r="T58" s="44">
        <f t="shared" si="10"/>
        <v>1</v>
      </c>
      <c r="U58" s="15">
        <f t="shared" si="11"/>
        <v>1</v>
      </c>
    </row>
    <row r="59" spans="1:21">
      <c r="A59" s="23">
        <v>54</v>
      </c>
      <c r="B59" s="11" t="s">
        <v>22</v>
      </c>
      <c r="C59" s="31"/>
      <c r="D59" s="22" t="s">
        <v>33</v>
      </c>
      <c r="E59" s="32" t="s">
        <v>34</v>
      </c>
      <c r="F59" s="11" t="s">
        <v>157</v>
      </c>
      <c r="G59" s="20">
        <f t="shared" si="8"/>
        <v>4819.2299999999996</v>
      </c>
      <c r="H59" s="14">
        <v>11</v>
      </c>
      <c r="I59" s="14">
        <v>4</v>
      </c>
      <c r="J59" s="14">
        <v>7</v>
      </c>
      <c r="K59" s="14">
        <v>2</v>
      </c>
      <c r="L59" s="14">
        <v>5</v>
      </c>
      <c r="M59" s="13">
        <v>2</v>
      </c>
      <c r="N59" s="15">
        <f t="shared" si="7"/>
        <v>0.18181818181818182</v>
      </c>
      <c r="O59" s="16">
        <v>4819.2299999999996</v>
      </c>
      <c r="P59" s="16">
        <v>4819.2299999999996</v>
      </c>
      <c r="Q59" s="15">
        <f t="shared" si="6"/>
        <v>1</v>
      </c>
      <c r="R59" s="44">
        <v>4819.2299999999996</v>
      </c>
      <c r="S59" s="45">
        <f t="shared" si="9"/>
        <v>1</v>
      </c>
      <c r="T59" s="44">
        <f t="shared" si="10"/>
        <v>0</v>
      </c>
      <c r="U59" s="15">
        <f t="shared" si="11"/>
        <v>0</v>
      </c>
    </row>
    <row r="60" spans="1:21">
      <c r="A60" s="23">
        <v>55</v>
      </c>
      <c r="B60" s="11" t="s">
        <v>22</v>
      </c>
      <c r="C60" s="31"/>
      <c r="D60" s="24" t="s">
        <v>74</v>
      </c>
      <c r="E60" s="35" t="s">
        <v>75</v>
      </c>
      <c r="F60" s="11" t="s">
        <v>158</v>
      </c>
      <c r="G60" s="20">
        <f t="shared" si="8"/>
        <v>317.68</v>
      </c>
      <c r="H60" s="14">
        <v>9</v>
      </c>
      <c r="I60" s="14">
        <v>1</v>
      </c>
      <c r="J60" s="14">
        <v>8</v>
      </c>
      <c r="K60" s="14">
        <v>0</v>
      </c>
      <c r="L60" s="14">
        <v>1</v>
      </c>
      <c r="M60" s="13">
        <v>0</v>
      </c>
      <c r="N60" s="15">
        <f t="shared" si="7"/>
        <v>0</v>
      </c>
      <c r="O60" s="16">
        <v>317.68</v>
      </c>
      <c r="P60" s="16">
        <v>317.68</v>
      </c>
      <c r="Q60" s="15">
        <f t="shared" si="6"/>
        <v>1</v>
      </c>
      <c r="R60" s="44">
        <v>317.68</v>
      </c>
      <c r="S60" s="45">
        <f t="shared" si="9"/>
        <v>1</v>
      </c>
      <c r="T60" s="44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25" t="s">
        <v>58</v>
      </c>
      <c r="E61" s="30" t="s">
        <v>59</v>
      </c>
      <c r="F61" s="11" t="s">
        <v>159</v>
      </c>
      <c r="G61" s="20">
        <f t="shared" si="8"/>
        <v>964.66</v>
      </c>
      <c r="H61" s="14">
        <v>6</v>
      </c>
      <c r="I61" s="14">
        <v>0</v>
      </c>
      <c r="J61" s="14">
        <v>6</v>
      </c>
      <c r="K61" s="14">
        <v>1</v>
      </c>
      <c r="L61" s="14">
        <v>3</v>
      </c>
      <c r="M61" s="13">
        <v>1</v>
      </c>
      <c r="N61" s="15">
        <f t="shared" si="7"/>
        <v>0.16666666666666666</v>
      </c>
      <c r="O61" s="16">
        <v>964.66</v>
      </c>
      <c r="P61" s="16">
        <v>964.66</v>
      </c>
      <c r="Q61" s="15">
        <f t="shared" si="6"/>
        <v>1</v>
      </c>
      <c r="R61" s="44">
        <v>964.66</v>
      </c>
      <c r="S61" s="45">
        <f t="shared" si="9"/>
        <v>1</v>
      </c>
      <c r="T61" s="44">
        <f t="shared" si="10"/>
        <v>0</v>
      </c>
      <c r="U61" s="15">
        <f t="shared" si="11"/>
        <v>0</v>
      </c>
    </row>
    <row r="62" spans="1:21">
      <c r="A62" s="23">
        <v>57</v>
      </c>
      <c r="B62" s="11" t="s">
        <v>22</v>
      </c>
      <c r="C62" s="31"/>
      <c r="D62" s="42" t="s">
        <v>160</v>
      </c>
      <c r="E62" s="32" t="s">
        <v>34</v>
      </c>
      <c r="F62" s="11" t="s">
        <v>161</v>
      </c>
      <c r="G62" s="20">
        <f t="shared" si="8"/>
        <v>1</v>
      </c>
      <c r="H62" s="14">
        <v>3</v>
      </c>
      <c r="I62" s="14">
        <v>0</v>
      </c>
      <c r="J62" s="14">
        <v>3</v>
      </c>
      <c r="K62" s="14">
        <v>0</v>
      </c>
      <c r="L62" s="14">
        <v>0</v>
      </c>
      <c r="M62" s="13">
        <v>0</v>
      </c>
      <c r="N62" s="15">
        <f t="shared" si="7"/>
        <v>0</v>
      </c>
      <c r="O62" s="16">
        <v>1</v>
      </c>
      <c r="P62" s="16">
        <v>1</v>
      </c>
      <c r="Q62" s="15">
        <f t="shared" si="6"/>
        <v>1</v>
      </c>
      <c r="R62" s="44">
        <v>0</v>
      </c>
      <c r="S62" s="45">
        <f t="shared" si="9"/>
        <v>0</v>
      </c>
      <c r="T62" s="44">
        <f t="shared" si="10"/>
        <v>1</v>
      </c>
      <c r="U62" s="15">
        <f t="shared" si="11"/>
        <v>1</v>
      </c>
    </row>
    <row r="63" spans="1:21">
      <c r="A63" s="23">
        <v>58</v>
      </c>
      <c r="B63" s="11" t="s">
        <v>22</v>
      </c>
      <c r="C63" s="31"/>
      <c r="D63" s="42" t="s">
        <v>162</v>
      </c>
      <c r="E63" s="32" t="s">
        <v>34</v>
      </c>
      <c r="F63" s="11" t="s">
        <v>163</v>
      </c>
      <c r="G63" s="20">
        <f t="shared" si="8"/>
        <v>1078.2</v>
      </c>
      <c r="H63" s="14">
        <v>6</v>
      </c>
      <c r="I63" s="14">
        <v>0</v>
      </c>
      <c r="J63" s="14">
        <v>6</v>
      </c>
      <c r="K63" s="14">
        <v>0</v>
      </c>
      <c r="L63" s="14">
        <v>1</v>
      </c>
      <c r="M63" s="13">
        <v>0</v>
      </c>
      <c r="N63" s="15">
        <f t="shared" si="7"/>
        <v>0</v>
      </c>
      <c r="O63" s="16">
        <v>1078.2</v>
      </c>
      <c r="P63" s="16">
        <v>1078.2</v>
      </c>
      <c r="Q63" s="15">
        <f t="shared" si="6"/>
        <v>1</v>
      </c>
      <c r="R63" s="44">
        <v>1078.2</v>
      </c>
      <c r="S63" s="45">
        <f t="shared" si="9"/>
        <v>1</v>
      </c>
      <c r="T63" s="44">
        <f t="shared" si="10"/>
        <v>0</v>
      </c>
      <c r="U63" s="15">
        <f t="shared" si="11"/>
        <v>0</v>
      </c>
    </row>
    <row r="64" spans="1:21">
      <c r="A64" s="23">
        <v>59</v>
      </c>
      <c r="B64" s="11" t="s">
        <v>22</v>
      </c>
      <c r="C64" s="31"/>
      <c r="D64" s="24" t="s">
        <v>76</v>
      </c>
      <c r="E64" s="30" t="s">
        <v>26</v>
      </c>
      <c r="F64" s="11" t="s">
        <v>185</v>
      </c>
      <c r="G64" s="20">
        <f t="shared" si="8"/>
        <v>1</v>
      </c>
      <c r="H64" s="14">
        <v>8</v>
      </c>
      <c r="I64" s="14">
        <v>3</v>
      </c>
      <c r="J64" s="14">
        <v>5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6"/>
        <v>1</v>
      </c>
      <c r="R64" s="44">
        <v>0</v>
      </c>
      <c r="S64" s="45">
        <f t="shared" si="9"/>
        <v>0</v>
      </c>
      <c r="T64" s="44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4" t="s">
        <v>165</v>
      </c>
      <c r="E65" s="32" t="s">
        <v>34</v>
      </c>
      <c r="F65" s="11" t="s">
        <v>166</v>
      </c>
      <c r="G65" s="20">
        <f t="shared" si="8"/>
        <v>2246.66</v>
      </c>
      <c r="H65" s="14">
        <v>6</v>
      </c>
      <c r="I65" s="14">
        <v>4</v>
      </c>
      <c r="J65" s="14">
        <v>2</v>
      </c>
      <c r="K65" s="14">
        <v>0</v>
      </c>
      <c r="L65" s="14">
        <v>2</v>
      </c>
      <c r="M65" s="13">
        <v>0</v>
      </c>
      <c r="N65" s="15">
        <f t="shared" si="7"/>
        <v>0</v>
      </c>
      <c r="O65" s="16">
        <v>2246.66</v>
      </c>
      <c r="P65" s="16">
        <v>2246.66</v>
      </c>
      <c r="Q65" s="15">
        <f t="shared" si="6"/>
        <v>1</v>
      </c>
      <c r="R65" s="44">
        <v>2246.66</v>
      </c>
      <c r="S65" s="45">
        <f t="shared" si="9"/>
        <v>1</v>
      </c>
      <c r="T65" s="44">
        <f t="shared" si="10"/>
        <v>0</v>
      </c>
      <c r="U65" s="15">
        <f t="shared" si="11"/>
        <v>0</v>
      </c>
    </row>
    <row r="66" spans="1:21">
      <c r="A66" s="23">
        <v>61</v>
      </c>
      <c r="B66" s="11" t="s">
        <v>22</v>
      </c>
      <c r="C66" s="31"/>
      <c r="D66" s="25" t="s">
        <v>77</v>
      </c>
      <c r="E66" s="30" t="s">
        <v>78</v>
      </c>
      <c r="F66" s="11" t="s">
        <v>167</v>
      </c>
      <c r="G66" s="20">
        <f t="shared" si="8"/>
        <v>1</v>
      </c>
      <c r="H66" s="14">
        <v>11</v>
      </c>
      <c r="I66" s="14">
        <v>3</v>
      </c>
      <c r="J66" s="14">
        <v>8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6"/>
        <v>1</v>
      </c>
      <c r="R66" s="44">
        <v>0</v>
      </c>
      <c r="S66" s="45">
        <f t="shared" si="9"/>
        <v>0</v>
      </c>
      <c r="T66" s="44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5" t="s">
        <v>168</v>
      </c>
      <c r="E67" s="32" t="s">
        <v>34</v>
      </c>
      <c r="F67" s="11" t="s">
        <v>169</v>
      </c>
      <c r="G67" s="20">
        <f t="shared" si="8"/>
        <v>1</v>
      </c>
      <c r="H67" s="14">
        <v>6</v>
      </c>
      <c r="I67" s="14">
        <v>2</v>
      </c>
      <c r="J67" s="14">
        <v>4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6"/>
        <v>1</v>
      </c>
      <c r="R67" s="44">
        <v>0</v>
      </c>
      <c r="S67" s="45">
        <f t="shared" si="9"/>
        <v>0</v>
      </c>
      <c r="T67" s="44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170</v>
      </c>
      <c r="E68" s="35" t="s">
        <v>51</v>
      </c>
      <c r="F68" s="11" t="s">
        <v>186</v>
      </c>
      <c r="G68" s="20">
        <f t="shared" si="8"/>
        <v>1</v>
      </c>
      <c r="H68" s="14">
        <v>15</v>
      </c>
      <c r="I68" s="14">
        <v>0</v>
      </c>
      <c r="J68" s="14">
        <v>15</v>
      </c>
      <c r="K68" s="14">
        <v>0</v>
      </c>
      <c r="L68" s="14">
        <v>0</v>
      </c>
      <c r="M68" s="13">
        <v>0</v>
      </c>
      <c r="N68" s="15">
        <f t="shared" si="7"/>
        <v>0</v>
      </c>
      <c r="O68" s="16">
        <v>1</v>
      </c>
      <c r="P68" s="16">
        <v>1</v>
      </c>
      <c r="Q68" s="15">
        <f t="shared" si="6"/>
        <v>1</v>
      </c>
      <c r="R68" s="44">
        <v>0</v>
      </c>
      <c r="S68" s="45">
        <f t="shared" si="9"/>
        <v>0</v>
      </c>
      <c r="T68" s="44">
        <f t="shared" si="10"/>
        <v>1</v>
      </c>
      <c r="U68" s="15">
        <f t="shared" si="11"/>
        <v>1</v>
      </c>
    </row>
    <row r="69" spans="1:21">
      <c r="A69" s="23">
        <v>64</v>
      </c>
      <c r="B69" s="11" t="s">
        <v>22</v>
      </c>
      <c r="C69" s="31"/>
      <c r="D69" s="25" t="s">
        <v>60</v>
      </c>
      <c r="E69" s="30" t="s">
        <v>26</v>
      </c>
      <c r="F69" s="11" t="s">
        <v>172</v>
      </c>
      <c r="G69" s="20">
        <f t="shared" si="8"/>
        <v>5484.31</v>
      </c>
      <c r="H69" s="14">
        <v>8</v>
      </c>
      <c r="I69" s="14">
        <v>2</v>
      </c>
      <c r="J69" s="14">
        <v>6</v>
      </c>
      <c r="K69" s="14">
        <v>2</v>
      </c>
      <c r="L69" s="14">
        <v>3</v>
      </c>
      <c r="M69" s="13">
        <v>2</v>
      </c>
      <c r="N69" s="15">
        <f t="shared" si="7"/>
        <v>0.25</v>
      </c>
      <c r="O69" s="16">
        <v>5484.31</v>
      </c>
      <c r="P69" s="16">
        <v>5484.31</v>
      </c>
      <c r="Q69" s="15">
        <f t="shared" si="6"/>
        <v>1</v>
      </c>
      <c r="R69" s="44">
        <v>5484.31</v>
      </c>
      <c r="S69" s="45">
        <f t="shared" si="9"/>
        <v>1</v>
      </c>
      <c r="T69" s="44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4" t="s">
        <v>173</v>
      </c>
      <c r="E70" s="32" t="s">
        <v>34</v>
      </c>
      <c r="F70" s="11" t="s">
        <v>174</v>
      </c>
      <c r="G70" s="20">
        <f t="shared" si="8"/>
        <v>1957.91</v>
      </c>
      <c r="H70" s="14">
        <v>9</v>
      </c>
      <c r="I70" s="14">
        <v>1</v>
      </c>
      <c r="J70" s="14">
        <v>8</v>
      </c>
      <c r="K70" s="14">
        <v>1</v>
      </c>
      <c r="L70" s="14">
        <v>2</v>
      </c>
      <c r="M70" s="13">
        <v>1</v>
      </c>
      <c r="N70" s="15">
        <f t="shared" si="7"/>
        <v>0.1111111111111111</v>
      </c>
      <c r="O70" s="16">
        <v>1957.91</v>
      </c>
      <c r="P70" s="16">
        <v>1957.91</v>
      </c>
      <c r="Q70" s="15">
        <f t="shared" ref="Q70:Q75" si="12">IF(O70=0,0,P70/O70)</f>
        <v>1</v>
      </c>
      <c r="R70" s="44">
        <v>1957.91</v>
      </c>
      <c r="S70" s="45">
        <f t="shared" si="9"/>
        <v>1</v>
      </c>
      <c r="T70" s="44">
        <f t="shared" si="10"/>
        <v>0</v>
      </c>
      <c r="U70" s="15">
        <f t="shared" si="11"/>
        <v>0</v>
      </c>
    </row>
    <row r="71" spans="1:21">
      <c r="A71" s="23">
        <v>66</v>
      </c>
      <c r="B71" s="11" t="s">
        <v>22</v>
      </c>
      <c r="C71" s="31"/>
      <c r="D71" s="22" t="s">
        <v>35</v>
      </c>
      <c r="E71" s="32" t="s">
        <v>34</v>
      </c>
      <c r="F71" s="11" t="s">
        <v>175</v>
      </c>
      <c r="G71" s="20">
        <f t="shared" si="8"/>
        <v>122.8</v>
      </c>
      <c r="H71" s="14">
        <v>6</v>
      </c>
      <c r="I71" s="14">
        <v>0</v>
      </c>
      <c r="J71" s="14">
        <v>6</v>
      </c>
      <c r="K71" s="14">
        <v>1</v>
      </c>
      <c r="L71" s="14">
        <v>5</v>
      </c>
      <c r="M71" s="13">
        <v>1</v>
      </c>
      <c r="N71" s="15">
        <f t="shared" si="7"/>
        <v>0.16666666666666666</v>
      </c>
      <c r="O71" s="16">
        <v>122.8</v>
      </c>
      <c r="P71" s="16">
        <v>122.8</v>
      </c>
      <c r="Q71" s="15">
        <f t="shared" si="12"/>
        <v>1</v>
      </c>
      <c r="R71" s="44">
        <v>122.8</v>
      </c>
      <c r="S71" s="45">
        <f t="shared" si="9"/>
        <v>1</v>
      </c>
      <c r="T71" s="44">
        <f t="shared" si="10"/>
        <v>0</v>
      </c>
      <c r="U71" s="15">
        <f t="shared" si="11"/>
        <v>0</v>
      </c>
    </row>
    <row r="72" spans="1:21">
      <c r="A72" s="23">
        <v>67</v>
      </c>
      <c r="B72" s="11" t="s">
        <v>22</v>
      </c>
      <c r="C72" s="31"/>
      <c r="D72" s="22" t="s">
        <v>61</v>
      </c>
      <c r="E72" s="30" t="s">
        <v>34</v>
      </c>
      <c r="F72" s="11" t="s">
        <v>176</v>
      </c>
      <c r="G72" s="20">
        <f t="shared" si="8"/>
        <v>1287.21</v>
      </c>
      <c r="H72" s="14">
        <v>5</v>
      </c>
      <c r="I72" s="14">
        <v>0</v>
      </c>
      <c r="J72" s="14">
        <v>5</v>
      </c>
      <c r="K72" s="14">
        <v>0</v>
      </c>
      <c r="L72" s="14">
        <v>1</v>
      </c>
      <c r="M72" s="13">
        <v>0</v>
      </c>
      <c r="N72" s="15">
        <f t="shared" si="7"/>
        <v>0</v>
      </c>
      <c r="O72" s="16">
        <v>1287.21</v>
      </c>
      <c r="P72" s="16">
        <v>1287.21</v>
      </c>
      <c r="Q72" s="15">
        <f t="shared" si="12"/>
        <v>1</v>
      </c>
      <c r="R72" s="44">
        <v>1287.21</v>
      </c>
      <c r="S72" s="45">
        <f t="shared" si="9"/>
        <v>1</v>
      </c>
      <c r="T72" s="44">
        <f t="shared" si="10"/>
        <v>0</v>
      </c>
      <c r="U72" s="15">
        <f t="shared" si="11"/>
        <v>0</v>
      </c>
    </row>
    <row r="73" spans="1:21">
      <c r="A73" s="23">
        <v>68</v>
      </c>
      <c r="B73" s="11" t="s">
        <v>22</v>
      </c>
      <c r="C73" s="31"/>
      <c r="D73" s="25" t="s">
        <v>79</v>
      </c>
      <c r="E73" s="35" t="s">
        <v>51</v>
      </c>
      <c r="F73" s="11" t="s">
        <v>177</v>
      </c>
      <c r="G73" s="20">
        <f t="shared" si="8"/>
        <v>603.91</v>
      </c>
      <c r="H73" s="14">
        <v>15</v>
      </c>
      <c r="I73" s="14">
        <v>1</v>
      </c>
      <c r="J73" s="14">
        <v>14</v>
      </c>
      <c r="K73" s="14">
        <v>0</v>
      </c>
      <c r="L73" s="14">
        <v>2</v>
      </c>
      <c r="M73" s="13">
        <v>0</v>
      </c>
      <c r="N73" s="15">
        <f t="shared" si="7"/>
        <v>0</v>
      </c>
      <c r="O73" s="16">
        <v>603.91</v>
      </c>
      <c r="P73" s="16">
        <v>603.91</v>
      </c>
      <c r="Q73" s="15">
        <f t="shared" si="12"/>
        <v>1</v>
      </c>
      <c r="R73" s="44">
        <v>603.91</v>
      </c>
      <c r="S73" s="45">
        <f t="shared" si="9"/>
        <v>1</v>
      </c>
      <c r="T73" s="44">
        <f t="shared" si="10"/>
        <v>0</v>
      </c>
      <c r="U73" s="15">
        <f t="shared" si="11"/>
        <v>0</v>
      </c>
    </row>
    <row r="74" spans="1:21">
      <c r="A74" s="23">
        <v>69</v>
      </c>
      <c r="B74" s="11" t="s">
        <v>22</v>
      </c>
      <c r="C74" s="31"/>
      <c r="D74" s="24" t="s">
        <v>178</v>
      </c>
      <c r="E74" s="32" t="s">
        <v>34</v>
      </c>
      <c r="F74" s="11" t="s">
        <v>179</v>
      </c>
      <c r="G74" s="20">
        <f t="shared" si="8"/>
        <v>1</v>
      </c>
      <c r="H74" s="14">
        <v>6</v>
      </c>
      <c r="I74" s="14">
        <v>1</v>
      </c>
      <c r="J74" s="14">
        <v>5</v>
      </c>
      <c r="K74" s="14">
        <v>0</v>
      </c>
      <c r="L74" s="14">
        <v>0</v>
      </c>
      <c r="M74" s="13">
        <v>0</v>
      </c>
      <c r="N74" s="15">
        <f t="shared" si="7"/>
        <v>0</v>
      </c>
      <c r="O74" s="16">
        <v>1</v>
      </c>
      <c r="P74" s="16">
        <v>1</v>
      </c>
      <c r="Q74" s="15">
        <f t="shared" si="12"/>
        <v>1</v>
      </c>
      <c r="R74" s="44">
        <v>0</v>
      </c>
      <c r="S74" s="45">
        <f t="shared" si="9"/>
        <v>0</v>
      </c>
      <c r="T74" s="44">
        <f t="shared" si="10"/>
        <v>1</v>
      </c>
      <c r="U74" s="15">
        <f t="shared" si="11"/>
        <v>1</v>
      </c>
    </row>
    <row r="75" spans="1:21">
      <c r="A75" s="112" t="s">
        <v>27</v>
      </c>
      <c r="B75" s="112"/>
      <c r="C75" s="112"/>
      <c r="D75" s="112"/>
      <c r="E75" s="112"/>
      <c r="F75" s="112"/>
      <c r="G75" s="13">
        <f t="shared" ref="G75:M75" si="13">SUM(G6:G74)</f>
        <v>86922.33</v>
      </c>
      <c r="H75" s="19">
        <f t="shared" si="13"/>
        <v>509</v>
      </c>
      <c r="I75" s="19">
        <f t="shared" si="13"/>
        <v>87</v>
      </c>
      <c r="J75" s="19">
        <f t="shared" si="13"/>
        <v>422</v>
      </c>
      <c r="K75" s="19">
        <f t="shared" si="13"/>
        <v>42</v>
      </c>
      <c r="L75" s="19">
        <f t="shared" si="13"/>
        <v>138</v>
      </c>
      <c r="M75" s="19">
        <f t="shared" si="13"/>
        <v>41</v>
      </c>
      <c r="N75" s="15">
        <f t="shared" si="7"/>
        <v>8.2514734774066803E-2</v>
      </c>
      <c r="O75" s="20">
        <f>SUM(O6:O74)</f>
        <v>86921.33</v>
      </c>
      <c r="P75" s="20">
        <f>SUM(P6:P74)</f>
        <v>86922.33</v>
      </c>
      <c r="Q75" s="15">
        <f t="shared" si="12"/>
        <v>1.0000115046559919</v>
      </c>
      <c r="R75" s="46">
        <f>SUM(R6:R74)</f>
        <v>86887.33</v>
      </c>
      <c r="S75" s="45">
        <f t="shared" si="9"/>
        <v>0.9995973416727324</v>
      </c>
      <c r="T75" s="46">
        <f>SUM(T6:T74)</f>
        <v>34</v>
      </c>
      <c r="U75" s="15">
        <f t="shared" si="11"/>
        <v>3.9115380363135687E-4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5:F75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U75"/>
  <sheetViews>
    <sheetView topLeftCell="D13" workbookViewId="0">
      <pane xSplit="1" topLeftCell="E1" activePane="topRight" state="frozen"/>
      <selection activeCell="D13" sqref="D13"/>
      <selection pane="topRight" activeCell="I39" sqref="I39"/>
    </sheetView>
  </sheetViews>
  <sheetFormatPr defaultRowHeight="15"/>
  <cols>
    <col min="1" max="1" width="8.7109375"/>
    <col min="2" max="2" width="24.28515625"/>
    <col min="3" max="3" width="23.28515625"/>
    <col min="4" max="4" width="37.28515625"/>
    <col min="5" max="5" width="20"/>
    <col min="6" max="6" width="18"/>
    <col min="7" max="7" width="17.5703125"/>
    <col min="8" max="8" width="17"/>
    <col min="9" max="9" width="21.7109375"/>
    <col min="10" max="10" width="15.85546875"/>
    <col min="11" max="11" width="8.7109375"/>
    <col min="12" max="12" width="18.7109375"/>
    <col min="13" max="13" width="18.5703125"/>
    <col min="14" max="14" width="16.28515625"/>
    <col min="15" max="15" width="16.7109375"/>
    <col min="16" max="16" width="14.42578125"/>
    <col min="17" max="17" width="17"/>
    <col min="18" max="18" width="16.140625"/>
    <col min="19" max="19" width="16.85546875"/>
    <col min="20" max="20" width="19.140625"/>
    <col min="21" max="21" width="22.42578125"/>
    <col min="22" max="1025" width="8.7109375"/>
  </cols>
  <sheetData>
    <row r="1" spans="1:21" ht="47.25" customHeight="1">
      <c r="A1" s="116" t="s">
        <v>203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9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1" si="0">(P6)</f>
        <v>1</v>
      </c>
      <c r="H6" s="14">
        <v>8</v>
      </c>
      <c r="I6" s="14">
        <v>3</v>
      </c>
      <c r="J6" s="14">
        <v>5</v>
      </c>
      <c r="K6" s="14">
        <v>0</v>
      </c>
      <c r="L6" s="14">
        <v>0</v>
      </c>
      <c r="M6" s="13">
        <v>0</v>
      </c>
      <c r="N6" s="15">
        <f>IF(H6=0,0,K6/H6)</f>
        <v>0</v>
      </c>
      <c r="O6" s="16">
        <v>1</v>
      </c>
      <c r="P6" s="16">
        <v>1</v>
      </c>
      <c r="Q6" s="15">
        <f t="shared" ref="Q6:Q37" si="1">IF(O6=0,0,P6/O6)</f>
        <v>1</v>
      </c>
      <c r="R6" s="44">
        <v>0</v>
      </c>
      <c r="S6" s="45">
        <f t="shared" ref="S6:S41" si="2">IF(P6=0,0,R6/P6)</f>
        <v>0</v>
      </c>
      <c r="T6" s="44">
        <f t="shared" ref="T6:T41" si="3">(P6-R6)</f>
        <v>1</v>
      </c>
      <c r="U6" s="15">
        <f t="shared" ref="U6:U41" si="4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3</v>
      </c>
      <c r="I7" s="14">
        <v>0</v>
      </c>
      <c r="J7" s="14">
        <v>3</v>
      </c>
      <c r="K7" s="14">
        <v>0</v>
      </c>
      <c r="L7" s="14">
        <v>0</v>
      </c>
      <c r="M7" s="13">
        <v>0</v>
      </c>
      <c r="N7" s="15">
        <f>IF(H7=0,0,K7/H7)</f>
        <v>0</v>
      </c>
      <c r="O7" s="16">
        <v>1</v>
      </c>
      <c r="P7" s="16">
        <v>1</v>
      </c>
      <c r="Q7" s="15">
        <f t="shared" si="1"/>
        <v>1</v>
      </c>
      <c r="R7" s="44">
        <v>0</v>
      </c>
      <c r="S7" s="45">
        <f t="shared" si="2"/>
        <v>0</v>
      </c>
      <c r="T7" s="44">
        <f t="shared" si="3"/>
        <v>1</v>
      </c>
      <c r="U7" s="15">
        <f t="shared" si="4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8</v>
      </c>
      <c r="I8" s="14">
        <v>3</v>
      </c>
      <c r="J8" s="14">
        <v>5</v>
      </c>
      <c r="K8" s="14">
        <v>0</v>
      </c>
      <c r="L8" s="14">
        <v>0</v>
      </c>
      <c r="M8" s="13">
        <v>0</v>
      </c>
      <c r="N8" s="15">
        <f>IF(H8=0,0,K8/H8)</f>
        <v>0</v>
      </c>
      <c r="O8" s="16">
        <v>1</v>
      </c>
      <c r="P8" s="16">
        <v>1</v>
      </c>
      <c r="Q8" s="15">
        <f t="shared" si="1"/>
        <v>1</v>
      </c>
      <c r="R8" s="44">
        <v>0</v>
      </c>
      <c r="S8" s="45">
        <f t="shared" si="2"/>
        <v>0</v>
      </c>
      <c r="T8" s="44">
        <f t="shared" si="3"/>
        <v>1</v>
      </c>
      <c r="U8" s="15">
        <f t="shared" si="4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6150.33</v>
      </c>
      <c r="H9" s="14">
        <v>16</v>
      </c>
      <c r="I9" s="14">
        <v>0</v>
      </c>
      <c r="J9" s="14">
        <v>16</v>
      </c>
      <c r="K9" s="14">
        <v>0</v>
      </c>
      <c r="L9" s="14">
        <v>13</v>
      </c>
      <c r="M9" s="13">
        <v>0</v>
      </c>
      <c r="N9" s="15" t="s">
        <v>198</v>
      </c>
      <c r="O9" s="16">
        <v>6150.33</v>
      </c>
      <c r="P9" s="16">
        <v>6150.33</v>
      </c>
      <c r="Q9" s="15">
        <f t="shared" si="1"/>
        <v>1</v>
      </c>
      <c r="R9" s="44">
        <v>6150.33</v>
      </c>
      <c r="S9" s="45">
        <f t="shared" si="2"/>
        <v>1</v>
      </c>
      <c r="T9" s="44">
        <f t="shared" si="3"/>
        <v>0</v>
      </c>
      <c r="U9" s="15">
        <f t="shared" si="4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1</v>
      </c>
      <c r="H10" s="14">
        <v>3</v>
      </c>
      <c r="I10" s="14">
        <v>0</v>
      </c>
      <c r="J10" s="14">
        <v>3</v>
      </c>
      <c r="K10" s="14">
        <v>0</v>
      </c>
      <c r="L10" s="14">
        <v>0</v>
      </c>
      <c r="M10" s="13">
        <v>0</v>
      </c>
      <c r="N10" s="15">
        <f t="shared" ref="N10:N41" si="5">IF(H10=0,0,K10/H10)</f>
        <v>0</v>
      </c>
      <c r="O10" s="16">
        <v>1</v>
      </c>
      <c r="P10" s="16">
        <v>1</v>
      </c>
      <c r="Q10" s="15">
        <f t="shared" si="1"/>
        <v>1</v>
      </c>
      <c r="R10" s="44">
        <v>0</v>
      </c>
      <c r="S10" s="45">
        <f t="shared" si="2"/>
        <v>0</v>
      </c>
      <c r="T10" s="44">
        <f t="shared" si="3"/>
        <v>1</v>
      </c>
      <c r="U10" s="15">
        <f t="shared" si="4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1710.59</v>
      </c>
      <c r="H11" s="14">
        <v>8</v>
      </c>
      <c r="I11" s="14">
        <v>2</v>
      </c>
      <c r="J11" s="14">
        <v>6</v>
      </c>
      <c r="K11" s="14">
        <v>0</v>
      </c>
      <c r="L11" s="14">
        <v>4</v>
      </c>
      <c r="M11" s="13">
        <v>0</v>
      </c>
      <c r="N11" s="15">
        <f t="shared" si="5"/>
        <v>0</v>
      </c>
      <c r="O11" s="16">
        <v>1710.59</v>
      </c>
      <c r="P11" s="16">
        <v>1710.59</v>
      </c>
      <c r="Q11" s="15">
        <f t="shared" si="1"/>
        <v>1</v>
      </c>
      <c r="R11" s="44">
        <v>1710.59</v>
      </c>
      <c r="S11" s="45">
        <f t="shared" si="2"/>
        <v>1</v>
      </c>
      <c r="T11" s="44">
        <f t="shared" si="3"/>
        <v>0</v>
      </c>
      <c r="U11" s="15">
        <f t="shared" si="4"/>
        <v>0</v>
      </c>
    </row>
    <row r="12" spans="1:21" ht="16.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1</v>
      </c>
      <c r="H12" s="14">
        <v>5</v>
      </c>
      <c r="I12" s="14">
        <v>0</v>
      </c>
      <c r="J12" s="14">
        <v>5</v>
      </c>
      <c r="K12" s="14">
        <v>0</v>
      </c>
      <c r="L12" s="14">
        <v>0</v>
      </c>
      <c r="M12" s="13">
        <v>0</v>
      </c>
      <c r="N12" s="15">
        <f t="shared" si="5"/>
        <v>0</v>
      </c>
      <c r="O12" s="16">
        <v>1</v>
      </c>
      <c r="P12" s="16">
        <v>1</v>
      </c>
      <c r="Q12" s="15">
        <f t="shared" si="1"/>
        <v>1</v>
      </c>
      <c r="R12" s="44">
        <v>0</v>
      </c>
      <c r="S12" s="45">
        <f t="shared" si="2"/>
        <v>0</v>
      </c>
      <c r="T12" s="44">
        <f t="shared" si="3"/>
        <v>1</v>
      </c>
      <c r="U12" s="15">
        <f t="shared" si="4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7</v>
      </c>
      <c r="I13" s="14">
        <v>0</v>
      </c>
      <c r="J13" s="14">
        <v>7</v>
      </c>
      <c r="K13" s="14">
        <v>0</v>
      </c>
      <c r="L13" s="14">
        <v>0</v>
      </c>
      <c r="M13" s="13">
        <v>0</v>
      </c>
      <c r="N13" s="15">
        <f t="shared" si="5"/>
        <v>0</v>
      </c>
      <c r="O13" s="16">
        <v>1</v>
      </c>
      <c r="P13" s="16">
        <v>1</v>
      </c>
      <c r="Q13" s="15">
        <f t="shared" si="1"/>
        <v>1</v>
      </c>
      <c r="R13" s="44">
        <v>0</v>
      </c>
      <c r="S13" s="45">
        <f t="shared" si="2"/>
        <v>0</v>
      </c>
      <c r="T13" s="44">
        <f t="shared" si="3"/>
        <v>1</v>
      </c>
      <c r="U13" s="15">
        <f t="shared" si="4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4643.1000000000004</v>
      </c>
      <c r="H14" s="14">
        <v>8</v>
      </c>
      <c r="I14" s="14">
        <v>1</v>
      </c>
      <c r="J14" s="14">
        <v>7</v>
      </c>
      <c r="K14" s="14">
        <v>0</v>
      </c>
      <c r="L14" s="14">
        <v>2</v>
      </c>
      <c r="M14" s="13">
        <v>0</v>
      </c>
      <c r="N14" s="15">
        <f t="shared" si="5"/>
        <v>0</v>
      </c>
      <c r="O14" s="16">
        <v>4643.1000000000004</v>
      </c>
      <c r="P14" s="16">
        <v>4643.1000000000004</v>
      </c>
      <c r="Q14" s="15">
        <f t="shared" si="1"/>
        <v>1</v>
      </c>
      <c r="R14" s="44">
        <v>4643.1000000000004</v>
      </c>
      <c r="S14" s="45">
        <f t="shared" si="2"/>
        <v>1</v>
      </c>
      <c r="T14" s="44">
        <f t="shared" si="3"/>
        <v>0</v>
      </c>
      <c r="U14" s="15">
        <f t="shared" si="4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1214.56</v>
      </c>
      <c r="H15" s="14">
        <v>4</v>
      </c>
      <c r="I15" s="14">
        <v>0</v>
      </c>
      <c r="J15" s="14">
        <v>4</v>
      </c>
      <c r="K15" s="14">
        <v>1</v>
      </c>
      <c r="L15" s="14">
        <v>4</v>
      </c>
      <c r="M15" s="13">
        <v>1</v>
      </c>
      <c r="N15" s="15">
        <f t="shared" si="5"/>
        <v>0.25</v>
      </c>
      <c r="O15" s="16">
        <v>1214.56</v>
      </c>
      <c r="P15" s="16">
        <v>1214.56</v>
      </c>
      <c r="Q15" s="15">
        <f t="shared" si="1"/>
        <v>1</v>
      </c>
      <c r="R15" s="44">
        <v>1214.56</v>
      </c>
      <c r="S15" s="45">
        <f t="shared" si="2"/>
        <v>1</v>
      </c>
      <c r="T15" s="44">
        <f t="shared" si="3"/>
        <v>0</v>
      </c>
      <c r="U15" s="15">
        <f t="shared" si="4"/>
        <v>0</v>
      </c>
    </row>
    <row r="16" spans="1:21" ht="18" customHeight="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6058.7199999999993</v>
      </c>
      <c r="H16" s="14">
        <v>19</v>
      </c>
      <c r="I16" s="14">
        <v>3</v>
      </c>
      <c r="J16" s="14">
        <v>16</v>
      </c>
      <c r="K16" s="14">
        <v>3</v>
      </c>
      <c r="L16" s="14">
        <v>10</v>
      </c>
      <c r="M16" s="13">
        <v>3</v>
      </c>
      <c r="N16" s="15">
        <f t="shared" si="5"/>
        <v>0.15789473684210525</v>
      </c>
      <c r="O16" s="16">
        <f>3855.56+2203.16</f>
        <v>6058.7199999999993</v>
      </c>
      <c r="P16" s="16">
        <f>O16</f>
        <v>6058.7199999999993</v>
      </c>
      <c r="Q16" s="15">
        <f t="shared" si="1"/>
        <v>1</v>
      </c>
      <c r="R16" s="44">
        <v>3855.56</v>
      </c>
      <c r="S16" s="45">
        <f t="shared" si="2"/>
        <v>0.63636543692397085</v>
      </c>
      <c r="T16" s="44">
        <f t="shared" si="3"/>
        <v>2203.1599999999994</v>
      </c>
      <c r="U16" s="15">
        <f t="shared" si="4"/>
        <v>0.3636345630760292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10</v>
      </c>
      <c r="I17" s="14">
        <v>3</v>
      </c>
      <c r="J17" s="14">
        <v>7</v>
      </c>
      <c r="K17" s="14">
        <v>0</v>
      </c>
      <c r="L17" s="14">
        <v>0</v>
      </c>
      <c r="M17" s="13">
        <v>0</v>
      </c>
      <c r="N17" s="15">
        <f t="shared" si="5"/>
        <v>0</v>
      </c>
      <c r="O17" s="16">
        <v>1</v>
      </c>
      <c r="P17" s="16">
        <v>1</v>
      </c>
      <c r="Q17" s="15">
        <f t="shared" si="1"/>
        <v>1</v>
      </c>
      <c r="R17" s="44">
        <v>0</v>
      </c>
      <c r="S17" s="45">
        <f t="shared" si="2"/>
        <v>0</v>
      </c>
      <c r="T17" s="44">
        <f t="shared" si="3"/>
        <v>1</v>
      </c>
      <c r="U17" s="15">
        <f t="shared" si="4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11</v>
      </c>
      <c r="I18" s="14">
        <v>4</v>
      </c>
      <c r="J18" s="14">
        <v>7</v>
      </c>
      <c r="K18" s="14">
        <v>0</v>
      </c>
      <c r="L18" s="14">
        <v>3</v>
      </c>
      <c r="M18" s="13">
        <v>0</v>
      </c>
      <c r="N18" s="15">
        <f t="shared" si="5"/>
        <v>0</v>
      </c>
      <c r="O18" s="16">
        <v>1979.86</v>
      </c>
      <c r="P18" s="16">
        <v>1979.86</v>
      </c>
      <c r="Q18" s="15">
        <f t="shared" si="1"/>
        <v>1</v>
      </c>
      <c r="R18" s="44">
        <v>1979.86</v>
      </c>
      <c r="S18" s="45">
        <f t="shared" si="2"/>
        <v>1</v>
      </c>
      <c r="T18" s="44">
        <f t="shared" si="3"/>
        <v>0</v>
      </c>
      <c r="U18" s="15">
        <f t="shared" si="4"/>
        <v>0</v>
      </c>
    </row>
    <row r="19" spans="1:21" ht="18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3223.67</v>
      </c>
      <c r="H19" s="14">
        <v>8</v>
      </c>
      <c r="I19" s="14">
        <v>4</v>
      </c>
      <c r="J19" s="14">
        <v>4</v>
      </c>
      <c r="K19" s="14">
        <v>3</v>
      </c>
      <c r="L19" s="14">
        <v>6</v>
      </c>
      <c r="M19" s="13">
        <v>3</v>
      </c>
      <c r="N19" s="15">
        <f t="shared" si="5"/>
        <v>0.375</v>
      </c>
      <c r="O19" s="16">
        <v>3223.67</v>
      </c>
      <c r="P19" s="16">
        <v>3223.67</v>
      </c>
      <c r="Q19" s="15">
        <f t="shared" si="1"/>
        <v>1</v>
      </c>
      <c r="R19" s="44">
        <v>3223.67</v>
      </c>
      <c r="S19" s="45">
        <f t="shared" si="2"/>
        <v>1</v>
      </c>
      <c r="T19" s="44">
        <f t="shared" si="3"/>
        <v>0</v>
      </c>
      <c r="U19" s="15">
        <f t="shared" si="4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7074.65</v>
      </c>
      <c r="H20" s="14">
        <v>10</v>
      </c>
      <c r="I20" s="14">
        <v>2</v>
      </c>
      <c r="J20" s="14">
        <v>8</v>
      </c>
      <c r="K20" s="14">
        <v>0</v>
      </c>
      <c r="L20" s="14">
        <v>9</v>
      </c>
      <c r="M20" s="13">
        <v>0</v>
      </c>
      <c r="N20" s="15">
        <f t="shared" si="5"/>
        <v>0</v>
      </c>
      <c r="O20" s="16">
        <v>7074.65</v>
      </c>
      <c r="P20" s="16">
        <f>O20</f>
        <v>7074.65</v>
      </c>
      <c r="Q20" s="15">
        <f t="shared" si="1"/>
        <v>1</v>
      </c>
      <c r="R20" s="44">
        <v>0</v>
      </c>
      <c r="S20" s="45">
        <f t="shared" si="2"/>
        <v>0</v>
      </c>
      <c r="T20" s="44">
        <f t="shared" si="3"/>
        <v>7074.65</v>
      </c>
      <c r="U20" s="15">
        <f t="shared" si="4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9</v>
      </c>
      <c r="I21" s="14">
        <v>2</v>
      </c>
      <c r="J21" s="14">
        <v>7</v>
      </c>
      <c r="K21" s="14">
        <v>0</v>
      </c>
      <c r="L21" s="14">
        <v>3</v>
      </c>
      <c r="M21" s="13">
        <v>0</v>
      </c>
      <c r="N21" s="15">
        <f t="shared" si="5"/>
        <v>0</v>
      </c>
      <c r="O21" s="16">
        <v>2809.76</v>
      </c>
      <c r="P21" s="16">
        <v>2809.76</v>
      </c>
      <c r="Q21" s="15">
        <f t="shared" si="1"/>
        <v>1</v>
      </c>
      <c r="R21" s="44">
        <v>2809.76</v>
      </c>
      <c r="S21" s="45">
        <f t="shared" si="2"/>
        <v>1</v>
      </c>
      <c r="T21" s="44">
        <f t="shared" si="3"/>
        <v>0</v>
      </c>
      <c r="U21" s="15">
        <f t="shared" si="4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6381.32</v>
      </c>
      <c r="H22" s="14">
        <v>19</v>
      </c>
      <c r="I22" s="14">
        <v>7</v>
      </c>
      <c r="J22" s="14">
        <v>12</v>
      </c>
      <c r="K22" s="14">
        <v>9</v>
      </c>
      <c r="L22" s="14">
        <v>14</v>
      </c>
      <c r="M22" s="13">
        <v>9</v>
      </c>
      <c r="N22" s="15">
        <f t="shared" si="5"/>
        <v>0.47368421052631576</v>
      </c>
      <c r="O22" s="16">
        <v>6381.32</v>
      </c>
      <c r="P22" s="16">
        <v>6381.32</v>
      </c>
      <c r="Q22" s="15">
        <f t="shared" si="1"/>
        <v>1</v>
      </c>
      <c r="R22" s="44">
        <v>6381.32</v>
      </c>
      <c r="S22" s="45">
        <f t="shared" si="2"/>
        <v>1</v>
      </c>
      <c r="T22" s="44">
        <f t="shared" si="3"/>
        <v>0</v>
      </c>
      <c r="U22" s="15">
        <f t="shared" si="4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20</v>
      </c>
      <c r="I23" s="14">
        <v>3</v>
      </c>
      <c r="J23" s="14">
        <v>17</v>
      </c>
      <c r="K23" s="14">
        <v>0</v>
      </c>
      <c r="L23" s="14">
        <v>0</v>
      </c>
      <c r="M23" s="13">
        <v>0</v>
      </c>
      <c r="N23" s="15">
        <f t="shared" si="5"/>
        <v>0</v>
      </c>
      <c r="O23" s="16">
        <v>1</v>
      </c>
      <c r="P23" s="16">
        <v>1</v>
      </c>
      <c r="Q23" s="15">
        <f t="shared" si="1"/>
        <v>1</v>
      </c>
      <c r="R23" s="44">
        <v>0</v>
      </c>
      <c r="S23" s="45">
        <f t="shared" si="2"/>
        <v>0</v>
      </c>
      <c r="T23" s="44">
        <f t="shared" si="3"/>
        <v>1</v>
      </c>
      <c r="U23" s="15">
        <f t="shared" si="4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6</v>
      </c>
      <c r="I24" s="14">
        <v>0</v>
      </c>
      <c r="J24" s="14">
        <v>6</v>
      </c>
      <c r="K24" s="14">
        <v>0</v>
      </c>
      <c r="L24" s="14">
        <v>0</v>
      </c>
      <c r="M24" s="13">
        <v>0</v>
      </c>
      <c r="N24" s="15">
        <f t="shared" si="5"/>
        <v>0</v>
      </c>
      <c r="O24" s="16">
        <v>1</v>
      </c>
      <c r="P24" s="16">
        <v>1</v>
      </c>
      <c r="Q24" s="15">
        <f t="shared" si="1"/>
        <v>1</v>
      </c>
      <c r="R24" s="44">
        <v>0</v>
      </c>
      <c r="S24" s="45">
        <f t="shared" si="2"/>
        <v>0</v>
      </c>
      <c r="T24" s="44">
        <f t="shared" si="3"/>
        <v>1</v>
      </c>
      <c r="U24" s="15">
        <f t="shared" si="4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7518.31</v>
      </c>
      <c r="H25" s="14">
        <v>16</v>
      </c>
      <c r="I25" s="14">
        <v>1</v>
      </c>
      <c r="J25" s="14">
        <v>15</v>
      </c>
      <c r="K25" s="14">
        <v>1</v>
      </c>
      <c r="L25" s="14">
        <v>14</v>
      </c>
      <c r="M25" s="13">
        <v>1</v>
      </c>
      <c r="N25" s="15">
        <f t="shared" si="5"/>
        <v>6.25E-2</v>
      </c>
      <c r="O25" s="16">
        <v>7518.31</v>
      </c>
      <c r="P25" s="16">
        <v>7518.31</v>
      </c>
      <c r="Q25" s="15">
        <f t="shared" si="1"/>
        <v>1</v>
      </c>
      <c r="R25" s="44">
        <v>7518.31</v>
      </c>
      <c r="S25" s="45">
        <f t="shared" si="2"/>
        <v>1</v>
      </c>
      <c r="T25" s="44">
        <f t="shared" si="3"/>
        <v>0</v>
      </c>
      <c r="U25" s="15">
        <f t="shared" si="4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5"/>
        <v>0</v>
      </c>
      <c r="O26" s="16">
        <v>0</v>
      </c>
      <c r="P26" s="16">
        <v>1</v>
      </c>
      <c r="Q26" s="15">
        <f t="shared" si="1"/>
        <v>0</v>
      </c>
      <c r="R26" s="44">
        <v>0</v>
      </c>
      <c r="S26" s="45">
        <f t="shared" si="2"/>
        <v>0</v>
      </c>
      <c r="T26" s="44">
        <f t="shared" si="3"/>
        <v>1</v>
      </c>
      <c r="U26" s="15">
        <f t="shared" si="4"/>
        <v>1</v>
      </c>
    </row>
    <row r="27" spans="1:21" ht="17.2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5</v>
      </c>
      <c r="I27" s="14">
        <v>2</v>
      </c>
      <c r="J27" s="14">
        <v>3</v>
      </c>
      <c r="K27" s="14">
        <v>0</v>
      </c>
      <c r="L27" s="14">
        <v>0</v>
      </c>
      <c r="M27" s="13">
        <v>0</v>
      </c>
      <c r="N27" s="15">
        <f t="shared" si="5"/>
        <v>0</v>
      </c>
      <c r="O27" s="16">
        <v>1</v>
      </c>
      <c r="P27" s="16">
        <v>1</v>
      </c>
      <c r="Q27" s="15">
        <f t="shared" si="1"/>
        <v>1</v>
      </c>
      <c r="R27" s="44">
        <v>0</v>
      </c>
      <c r="S27" s="45">
        <f t="shared" si="2"/>
        <v>0</v>
      </c>
      <c r="T27" s="44">
        <f t="shared" si="3"/>
        <v>1</v>
      </c>
      <c r="U27" s="15">
        <f t="shared" si="4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22</v>
      </c>
      <c r="I28" s="14">
        <v>10</v>
      </c>
      <c r="J28" s="14">
        <v>12</v>
      </c>
      <c r="K28" s="14">
        <v>0</v>
      </c>
      <c r="L28" s="14">
        <v>0</v>
      </c>
      <c r="M28" s="13">
        <v>0</v>
      </c>
      <c r="N28" s="15">
        <f t="shared" si="5"/>
        <v>0</v>
      </c>
      <c r="O28" s="16">
        <v>1</v>
      </c>
      <c r="P28" s="16">
        <v>1</v>
      </c>
      <c r="Q28" s="15">
        <f t="shared" si="1"/>
        <v>1</v>
      </c>
      <c r="R28" s="44">
        <v>0</v>
      </c>
      <c r="S28" s="45">
        <f t="shared" si="2"/>
        <v>0</v>
      </c>
      <c r="T28" s="44">
        <f t="shared" si="3"/>
        <v>1</v>
      </c>
      <c r="U28" s="15">
        <f t="shared" si="4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8</v>
      </c>
      <c r="I29" s="14">
        <v>2</v>
      </c>
      <c r="J29" s="14">
        <v>6</v>
      </c>
      <c r="K29" s="14">
        <v>0</v>
      </c>
      <c r="L29" s="14">
        <v>0</v>
      </c>
      <c r="M29" s="13">
        <v>0</v>
      </c>
      <c r="N29" s="15">
        <f t="shared" si="5"/>
        <v>0</v>
      </c>
      <c r="O29" s="16">
        <v>1</v>
      </c>
      <c r="P29" s="16">
        <v>1</v>
      </c>
      <c r="Q29" s="15">
        <f t="shared" si="1"/>
        <v>1</v>
      </c>
      <c r="R29" s="44">
        <v>0</v>
      </c>
      <c r="S29" s="45">
        <f t="shared" si="2"/>
        <v>0</v>
      </c>
      <c r="T29" s="44">
        <f t="shared" si="3"/>
        <v>1</v>
      </c>
      <c r="U29" s="15">
        <f t="shared" si="4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1305.7</v>
      </c>
      <c r="H30" s="14">
        <v>4</v>
      </c>
      <c r="I30" s="14">
        <v>0</v>
      </c>
      <c r="J30" s="14">
        <v>4</v>
      </c>
      <c r="K30" s="14">
        <v>0</v>
      </c>
      <c r="L30" s="14">
        <v>1</v>
      </c>
      <c r="M30" s="13">
        <v>0</v>
      </c>
      <c r="N30" s="15">
        <f t="shared" si="5"/>
        <v>0</v>
      </c>
      <c r="O30" s="16">
        <v>1305.7</v>
      </c>
      <c r="P30" s="16">
        <v>1305.7</v>
      </c>
      <c r="Q30" s="15">
        <f t="shared" si="1"/>
        <v>1</v>
      </c>
      <c r="R30" s="44">
        <v>1305.7</v>
      </c>
      <c r="S30" s="45">
        <f t="shared" si="2"/>
        <v>1</v>
      </c>
      <c r="T30" s="44">
        <f t="shared" si="3"/>
        <v>0</v>
      </c>
      <c r="U30" s="15">
        <f t="shared" si="4"/>
        <v>0</v>
      </c>
    </row>
    <row r="31" spans="1:21" ht="19.5" customHeight="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9</v>
      </c>
      <c r="I31" s="14">
        <v>2</v>
      </c>
      <c r="J31" s="14">
        <v>7</v>
      </c>
      <c r="K31" s="14">
        <v>0</v>
      </c>
      <c r="L31" s="14">
        <v>0</v>
      </c>
      <c r="M31" s="13">
        <v>0</v>
      </c>
      <c r="N31" s="15">
        <f t="shared" si="5"/>
        <v>0</v>
      </c>
      <c r="O31" s="16">
        <v>1</v>
      </c>
      <c r="P31" s="16">
        <v>1</v>
      </c>
      <c r="Q31" s="15">
        <f t="shared" si="1"/>
        <v>1</v>
      </c>
      <c r="R31" s="44">
        <v>0</v>
      </c>
      <c r="S31" s="45">
        <f t="shared" si="2"/>
        <v>0</v>
      </c>
      <c r="T31" s="44">
        <f t="shared" si="3"/>
        <v>1</v>
      </c>
      <c r="U31" s="15">
        <f t="shared" si="4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3</v>
      </c>
      <c r="I32" s="14">
        <v>0</v>
      </c>
      <c r="J32" s="14">
        <v>3</v>
      </c>
      <c r="K32" s="14">
        <v>0</v>
      </c>
      <c r="L32" s="14">
        <v>0</v>
      </c>
      <c r="M32" s="13">
        <v>0</v>
      </c>
      <c r="N32" s="15">
        <f t="shared" si="5"/>
        <v>0</v>
      </c>
      <c r="O32" s="16">
        <v>1</v>
      </c>
      <c r="P32" s="16">
        <v>1</v>
      </c>
      <c r="Q32" s="15">
        <f t="shared" si="1"/>
        <v>1</v>
      </c>
      <c r="R32" s="44">
        <v>0</v>
      </c>
      <c r="S32" s="45">
        <f t="shared" si="2"/>
        <v>0</v>
      </c>
      <c r="T32" s="44">
        <f t="shared" si="3"/>
        <v>1</v>
      </c>
      <c r="U32" s="15">
        <f t="shared" si="4"/>
        <v>1</v>
      </c>
    </row>
    <row r="33" spans="1:21" ht="18" customHeight="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2678.38</v>
      </c>
      <c r="H33" s="14">
        <v>5</v>
      </c>
      <c r="I33" s="14">
        <v>0</v>
      </c>
      <c r="J33" s="14">
        <v>5</v>
      </c>
      <c r="K33" s="14">
        <v>0</v>
      </c>
      <c r="L33" s="14">
        <v>4</v>
      </c>
      <c r="M33" s="13">
        <v>0</v>
      </c>
      <c r="N33" s="15">
        <f t="shared" si="5"/>
        <v>0</v>
      </c>
      <c r="O33" s="16">
        <v>2678.38</v>
      </c>
      <c r="P33" s="16">
        <v>2678.38</v>
      </c>
      <c r="Q33" s="15">
        <f t="shared" si="1"/>
        <v>1</v>
      </c>
      <c r="R33" s="44">
        <v>0</v>
      </c>
      <c r="S33" s="45">
        <f t="shared" si="2"/>
        <v>0</v>
      </c>
      <c r="T33" s="44">
        <f t="shared" si="3"/>
        <v>2678.38</v>
      </c>
      <c r="U33" s="15">
        <f t="shared" si="4"/>
        <v>1</v>
      </c>
    </row>
    <row r="34" spans="1:21" ht="20.25" customHeight="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5"/>
        <v>0.25</v>
      </c>
      <c r="O34" s="16">
        <v>208.06</v>
      </c>
      <c r="P34" s="16">
        <v>208.06</v>
      </c>
      <c r="Q34" s="15">
        <f t="shared" si="1"/>
        <v>1</v>
      </c>
      <c r="R34" s="44">
        <v>208.06</v>
      </c>
      <c r="S34" s="45">
        <f t="shared" si="2"/>
        <v>1</v>
      </c>
      <c r="T34" s="44">
        <f t="shared" si="3"/>
        <v>0</v>
      </c>
      <c r="U34" s="15">
        <f t="shared" si="4"/>
        <v>0</v>
      </c>
    </row>
    <row r="35" spans="1:21" ht="15" customHeight="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2121.15</v>
      </c>
      <c r="H35" s="14">
        <v>4</v>
      </c>
      <c r="I35" s="14">
        <v>0</v>
      </c>
      <c r="J35" s="14">
        <v>4</v>
      </c>
      <c r="K35" s="14">
        <v>0</v>
      </c>
      <c r="L35" s="14">
        <v>4</v>
      </c>
      <c r="M35" s="13">
        <v>0</v>
      </c>
      <c r="N35" s="15">
        <f t="shared" si="5"/>
        <v>0</v>
      </c>
      <c r="O35" s="16">
        <v>2121.15</v>
      </c>
      <c r="P35" s="16">
        <v>2121.15</v>
      </c>
      <c r="Q35" s="15">
        <f t="shared" si="1"/>
        <v>1</v>
      </c>
      <c r="R35" s="44">
        <v>0</v>
      </c>
      <c r="S35" s="45">
        <f t="shared" si="2"/>
        <v>0</v>
      </c>
      <c r="T35" s="44">
        <f t="shared" si="3"/>
        <v>2121.15</v>
      </c>
      <c r="U35" s="15">
        <f t="shared" si="4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3939.93</v>
      </c>
      <c r="H36" s="14">
        <v>6</v>
      </c>
      <c r="I36" s="14">
        <v>2</v>
      </c>
      <c r="J36" s="14">
        <v>4</v>
      </c>
      <c r="K36" s="14">
        <v>2</v>
      </c>
      <c r="L36" s="14">
        <v>5</v>
      </c>
      <c r="M36" s="13">
        <v>2</v>
      </c>
      <c r="N36" s="15">
        <f t="shared" si="5"/>
        <v>0.33333333333333331</v>
      </c>
      <c r="O36" s="16">
        <v>3939.93</v>
      </c>
      <c r="P36" s="16">
        <v>3939.93</v>
      </c>
      <c r="Q36" s="15">
        <f t="shared" si="1"/>
        <v>1</v>
      </c>
      <c r="R36" s="44">
        <v>0</v>
      </c>
      <c r="S36" s="45">
        <f t="shared" si="2"/>
        <v>0</v>
      </c>
      <c r="T36" s="44">
        <f t="shared" si="3"/>
        <v>3939.93</v>
      </c>
      <c r="U36" s="15">
        <f t="shared" si="4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5"/>
        <v>0.5</v>
      </c>
      <c r="O37" s="16">
        <v>317.68</v>
      </c>
      <c r="P37" s="16">
        <v>317.68</v>
      </c>
      <c r="Q37" s="15">
        <f t="shared" si="1"/>
        <v>1</v>
      </c>
      <c r="R37" s="44">
        <v>317.68</v>
      </c>
      <c r="S37" s="45">
        <f t="shared" si="2"/>
        <v>1</v>
      </c>
      <c r="T37" s="44">
        <f t="shared" si="3"/>
        <v>0</v>
      </c>
      <c r="U37" s="15">
        <f t="shared" si="4"/>
        <v>0</v>
      </c>
    </row>
    <row r="38" spans="1:21" ht="17.25" customHeight="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si="0"/>
        <v>122.8</v>
      </c>
      <c r="H38" s="14">
        <v>6</v>
      </c>
      <c r="I38" s="14">
        <v>0</v>
      </c>
      <c r="J38" s="14">
        <v>6</v>
      </c>
      <c r="K38" s="14">
        <v>1</v>
      </c>
      <c r="L38" s="14">
        <v>1</v>
      </c>
      <c r="M38" s="13">
        <v>1</v>
      </c>
      <c r="N38" s="15">
        <f t="shared" si="5"/>
        <v>0.16666666666666666</v>
      </c>
      <c r="O38" s="16">
        <v>122.8</v>
      </c>
      <c r="P38" s="16">
        <v>122.8</v>
      </c>
      <c r="Q38" s="15">
        <f t="shared" ref="Q38:Q69" si="6">IF(O38=0,0,P38/O38)</f>
        <v>1</v>
      </c>
      <c r="R38" s="44">
        <v>122.8</v>
      </c>
      <c r="S38" s="45">
        <f t="shared" si="2"/>
        <v>1</v>
      </c>
      <c r="T38" s="44">
        <f t="shared" si="3"/>
        <v>0</v>
      </c>
      <c r="U38" s="15">
        <f t="shared" si="4"/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0"/>
        <v>520.16999999999996</v>
      </c>
      <c r="H39" s="14">
        <v>13</v>
      </c>
      <c r="I39" s="14">
        <v>3</v>
      </c>
      <c r="J39" s="14">
        <v>10</v>
      </c>
      <c r="K39" s="14">
        <v>0</v>
      </c>
      <c r="L39" s="14">
        <v>1</v>
      </c>
      <c r="M39" s="13">
        <v>0</v>
      </c>
      <c r="N39" s="15">
        <f t="shared" si="5"/>
        <v>0</v>
      </c>
      <c r="O39" s="16">
        <v>520.16999999999996</v>
      </c>
      <c r="P39" s="16">
        <v>520.16999999999996</v>
      </c>
      <c r="Q39" s="15">
        <f t="shared" si="6"/>
        <v>1</v>
      </c>
      <c r="R39" s="44">
        <v>520.16999999999996</v>
      </c>
      <c r="S39" s="45">
        <f t="shared" si="2"/>
        <v>1</v>
      </c>
      <c r="T39" s="44">
        <f t="shared" si="3"/>
        <v>0</v>
      </c>
      <c r="U39" s="15">
        <f t="shared" si="4"/>
        <v>0</v>
      </c>
    </row>
    <row r="40" spans="1:21" ht="13.5" customHeight="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0"/>
        <v>1490.61</v>
      </c>
      <c r="H40" s="14">
        <v>13</v>
      </c>
      <c r="I40" s="14">
        <v>0</v>
      </c>
      <c r="J40" s="14">
        <v>13</v>
      </c>
      <c r="K40" s="14">
        <v>2</v>
      </c>
      <c r="L40" s="14">
        <v>5</v>
      </c>
      <c r="M40" s="13">
        <v>2</v>
      </c>
      <c r="N40" s="15">
        <f t="shared" si="5"/>
        <v>0.15384615384615385</v>
      </c>
      <c r="O40" s="16">
        <v>1490.61</v>
      </c>
      <c r="P40" s="16">
        <v>1490.61</v>
      </c>
      <c r="Q40" s="15">
        <f t="shared" si="6"/>
        <v>1</v>
      </c>
      <c r="R40" s="44">
        <v>1490.61</v>
      </c>
      <c r="S40" s="45">
        <f t="shared" si="2"/>
        <v>1</v>
      </c>
      <c r="T40" s="44">
        <f t="shared" si="3"/>
        <v>0</v>
      </c>
      <c r="U40" s="15">
        <f t="shared" si="4"/>
        <v>0</v>
      </c>
    </row>
    <row r="41" spans="1:21" ht="14.25" customHeight="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0"/>
        <v>5961.53</v>
      </c>
      <c r="H41" s="14">
        <v>9</v>
      </c>
      <c r="I41" s="14">
        <v>1</v>
      </c>
      <c r="J41" s="14">
        <v>8</v>
      </c>
      <c r="K41" s="14">
        <v>2</v>
      </c>
      <c r="L41" s="14">
        <v>13</v>
      </c>
      <c r="M41" s="13">
        <v>1</v>
      </c>
      <c r="N41" s="15">
        <f t="shared" si="5"/>
        <v>0.22222222222222221</v>
      </c>
      <c r="O41" s="16">
        <f>362.75+5598.78</f>
        <v>5961.53</v>
      </c>
      <c r="P41" s="16">
        <f>O41</f>
        <v>5961.53</v>
      </c>
      <c r="Q41" s="15">
        <f t="shared" si="6"/>
        <v>1</v>
      </c>
      <c r="R41" s="44">
        <v>362.75</v>
      </c>
      <c r="S41" s="45">
        <f t="shared" si="2"/>
        <v>6.084847346234943E-2</v>
      </c>
      <c r="T41" s="44">
        <f t="shared" si="3"/>
        <v>5598.78</v>
      </c>
      <c r="U41" s="15">
        <f t="shared" si="4"/>
        <v>0.93915152653765055</v>
      </c>
    </row>
    <row r="42" spans="1:21" ht="14.25" customHeight="1">
      <c r="A42" s="23">
        <v>37</v>
      </c>
      <c r="B42" s="11" t="s">
        <v>22</v>
      </c>
      <c r="C42" s="31"/>
      <c r="D42" s="22" t="s">
        <v>201</v>
      </c>
      <c r="E42" s="30" t="s">
        <v>51</v>
      </c>
      <c r="F42" s="11" t="s">
        <v>202</v>
      </c>
      <c r="G42" s="20">
        <v>1</v>
      </c>
      <c r="H42" s="14">
        <v>2</v>
      </c>
      <c r="I42" s="14">
        <v>0</v>
      </c>
      <c r="J42" s="14">
        <v>2</v>
      </c>
      <c r="K42" s="14">
        <v>0</v>
      </c>
      <c r="L42" s="14">
        <v>0</v>
      </c>
      <c r="M42" s="13">
        <v>0</v>
      </c>
      <c r="N42" s="15">
        <f t="shared" ref="N42:N75" si="7">IF(H42=0,0,K42/H42)</f>
        <v>0</v>
      </c>
      <c r="O42" s="16">
        <v>1</v>
      </c>
      <c r="P42" s="16">
        <v>1</v>
      </c>
      <c r="Q42" s="15">
        <f t="shared" si="6"/>
        <v>1</v>
      </c>
      <c r="R42" s="44">
        <v>0</v>
      </c>
      <c r="S42" s="45">
        <v>0</v>
      </c>
      <c r="T42" s="44">
        <v>0</v>
      </c>
      <c r="U42" s="15">
        <v>0</v>
      </c>
    </row>
    <row r="43" spans="1:21">
      <c r="A43" s="23">
        <v>38</v>
      </c>
      <c r="B43" s="11" t="s">
        <v>22</v>
      </c>
      <c r="C43" s="31"/>
      <c r="D43" s="24" t="s">
        <v>128</v>
      </c>
      <c r="E43" s="30" t="s">
        <v>34</v>
      </c>
      <c r="F43" s="11" t="s">
        <v>129</v>
      </c>
      <c r="G43" s="20">
        <f t="shared" ref="G43:G74" si="8">(P43)</f>
        <v>3892.75</v>
      </c>
      <c r="H43" s="14">
        <v>3</v>
      </c>
      <c r="I43" s="14">
        <v>0</v>
      </c>
      <c r="J43" s="14">
        <v>3</v>
      </c>
      <c r="K43" s="14">
        <v>0</v>
      </c>
      <c r="L43" s="14">
        <v>2</v>
      </c>
      <c r="M43" s="13">
        <v>0</v>
      </c>
      <c r="N43" s="15">
        <f t="shared" si="7"/>
        <v>0</v>
      </c>
      <c r="O43" s="16">
        <f>2966.14+926.61</f>
        <v>3892.75</v>
      </c>
      <c r="P43" s="16">
        <f>O43</f>
        <v>3892.75</v>
      </c>
      <c r="Q43" s="15">
        <f t="shared" si="6"/>
        <v>1</v>
      </c>
      <c r="R43" s="44">
        <v>2966.14</v>
      </c>
      <c r="S43" s="45">
        <f t="shared" ref="S43:S75" si="9">IF(P43=0,0,R43/P43)</f>
        <v>0.76196519170252386</v>
      </c>
      <c r="T43" s="44">
        <f t="shared" ref="T43:T74" si="10">(P43-R43)</f>
        <v>926.61000000000013</v>
      </c>
      <c r="U43" s="15">
        <f t="shared" ref="U43:U75" si="11">IF(P43=0,0,T43/P43)</f>
        <v>0.23803480829747611</v>
      </c>
    </row>
    <row r="44" spans="1:21">
      <c r="A44" s="23">
        <v>39</v>
      </c>
      <c r="B44" s="11" t="s">
        <v>22</v>
      </c>
      <c r="C44" s="31"/>
      <c r="D44" s="24" t="s">
        <v>130</v>
      </c>
      <c r="E44" s="30" t="s">
        <v>26</v>
      </c>
      <c r="F44" s="11" t="s">
        <v>131</v>
      </c>
      <c r="G44" s="20">
        <f t="shared" si="8"/>
        <v>1119</v>
      </c>
      <c r="H44" s="14">
        <v>9</v>
      </c>
      <c r="I44" s="14">
        <v>1</v>
      </c>
      <c r="J44" s="14">
        <v>8</v>
      </c>
      <c r="K44" s="14">
        <v>0</v>
      </c>
      <c r="L44" s="14">
        <v>2</v>
      </c>
      <c r="M44" s="13">
        <v>0</v>
      </c>
      <c r="N44" s="15">
        <f t="shared" si="7"/>
        <v>0</v>
      </c>
      <c r="O44" s="16">
        <v>1119</v>
      </c>
      <c r="P44" s="16">
        <v>1119</v>
      </c>
      <c r="Q44" s="15">
        <f t="shared" si="6"/>
        <v>1</v>
      </c>
      <c r="R44" s="44">
        <v>0</v>
      </c>
      <c r="S44" s="45">
        <f t="shared" si="9"/>
        <v>0</v>
      </c>
      <c r="T44" s="44">
        <f t="shared" si="10"/>
        <v>1119</v>
      </c>
      <c r="U44" s="15">
        <f t="shared" si="11"/>
        <v>1</v>
      </c>
    </row>
    <row r="45" spans="1:21" ht="15" customHeight="1">
      <c r="A45" s="23">
        <v>40</v>
      </c>
      <c r="B45" s="11" t="s">
        <v>22</v>
      </c>
      <c r="C45" s="31"/>
      <c r="D45" s="22" t="s">
        <v>72</v>
      </c>
      <c r="E45" s="30" t="s">
        <v>34</v>
      </c>
      <c r="F45" s="11" t="s">
        <v>132</v>
      </c>
      <c r="G45" s="20">
        <f t="shared" si="8"/>
        <v>1338.36</v>
      </c>
      <c r="H45" s="14">
        <v>4</v>
      </c>
      <c r="I45" s="14">
        <v>0</v>
      </c>
      <c r="J45" s="14">
        <v>4</v>
      </c>
      <c r="K45" s="14">
        <v>0</v>
      </c>
      <c r="L45" s="14">
        <v>3</v>
      </c>
      <c r="M45" s="13">
        <v>0</v>
      </c>
      <c r="N45" s="15">
        <f t="shared" si="7"/>
        <v>0</v>
      </c>
      <c r="O45" s="16">
        <v>1338.36</v>
      </c>
      <c r="P45" s="16">
        <v>1338.36</v>
      </c>
      <c r="Q45" s="15">
        <f t="shared" si="6"/>
        <v>1</v>
      </c>
      <c r="R45" s="44">
        <v>1338.36</v>
      </c>
      <c r="S45" s="45">
        <f t="shared" si="9"/>
        <v>1</v>
      </c>
      <c r="T45" s="44">
        <f t="shared" si="10"/>
        <v>0</v>
      </c>
      <c r="U45" s="15">
        <f t="shared" si="11"/>
        <v>0</v>
      </c>
    </row>
    <row r="46" spans="1:21">
      <c r="A46" s="23">
        <v>41</v>
      </c>
      <c r="B46" s="11" t="s">
        <v>22</v>
      </c>
      <c r="C46" s="31"/>
      <c r="D46" s="25" t="s">
        <v>54</v>
      </c>
      <c r="E46" s="30" t="s">
        <v>30</v>
      </c>
      <c r="F46" s="11" t="s">
        <v>133</v>
      </c>
      <c r="G46" s="20">
        <f t="shared" si="8"/>
        <v>5607.21</v>
      </c>
      <c r="H46" s="14">
        <v>8</v>
      </c>
      <c r="I46" s="14">
        <v>2</v>
      </c>
      <c r="J46" s="14">
        <v>6</v>
      </c>
      <c r="K46" s="14">
        <v>4</v>
      </c>
      <c r="L46" s="14">
        <v>4</v>
      </c>
      <c r="M46" s="13">
        <v>4</v>
      </c>
      <c r="N46" s="15">
        <f t="shared" si="7"/>
        <v>0.5</v>
      </c>
      <c r="O46" s="16">
        <v>5607.21</v>
      </c>
      <c r="P46" s="16">
        <v>5607.21</v>
      </c>
      <c r="Q46" s="15">
        <f t="shared" si="6"/>
        <v>1</v>
      </c>
      <c r="R46" s="44">
        <v>5607.21</v>
      </c>
      <c r="S46" s="45">
        <f t="shared" si="9"/>
        <v>1</v>
      </c>
      <c r="T46" s="44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5" t="s">
        <v>55</v>
      </c>
      <c r="E47" s="30" t="s">
        <v>56</v>
      </c>
      <c r="F47" s="11" t="s">
        <v>134</v>
      </c>
      <c r="G47" s="20">
        <f t="shared" si="8"/>
        <v>2012.14</v>
      </c>
      <c r="H47" s="14">
        <v>15</v>
      </c>
      <c r="I47" s="14">
        <v>2</v>
      </c>
      <c r="J47" s="14">
        <v>13</v>
      </c>
      <c r="K47" s="14">
        <v>4</v>
      </c>
      <c r="L47" s="14">
        <v>4</v>
      </c>
      <c r="M47" s="13">
        <v>4</v>
      </c>
      <c r="N47" s="15">
        <f t="shared" si="7"/>
        <v>0.26666666666666666</v>
      </c>
      <c r="O47" s="16">
        <v>2012.14</v>
      </c>
      <c r="P47" s="16">
        <v>2012.14</v>
      </c>
      <c r="Q47" s="15">
        <f t="shared" si="6"/>
        <v>1</v>
      </c>
      <c r="R47" s="44">
        <v>2012.14</v>
      </c>
      <c r="S47" s="45">
        <f t="shared" si="9"/>
        <v>1</v>
      </c>
      <c r="T47" s="44">
        <f t="shared" si="10"/>
        <v>0</v>
      </c>
      <c r="U47" s="15">
        <f t="shared" si="11"/>
        <v>0</v>
      </c>
    </row>
    <row r="48" spans="1:21">
      <c r="A48" s="23">
        <v>43</v>
      </c>
      <c r="B48" s="11" t="s">
        <v>22</v>
      </c>
      <c r="C48" s="31"/>
      <c r="D48" s="24" t="s">
        <v>135</v>
      </c>
      <c r="E48" s="30" t="s">
        <v>34</v>
      </c>
      <c r="F48" s="11" t="s">
        <v>136</v>
      </c>
      <c r="G48" s="20">
        <f t="shared" si="8"/>
        <v>6588.42</v>
      </c>
      <c r="H48" s="14">
        <v>8</v>
      </c>
      <c r="I48" s="14">
        <v>0</v>
      </c>
      <c r="J48" s="14">
        <v>8</v>
      </c>
      <c r="K48" s="14">
        <v>0</v>
      </c>
      <c r="L48" s="14">
        <v>7</v>
      </c>
      <c r="M48" s="13">
        <v>0</v>
      </c>
      <c r="N48" s="15">
        <f t="shared" si="7"/>
        <v>0</v>
      </c>
      <c r="O48" s="16">
        <v>6588.42</v>
      </c>
      <c r="P48" s="16">
        <f>O48</f>
        <v>6588.42</v>
      </c>
      <c r="Q48" s="15">
        <f t="shared" si="6"/>
        <v>1</v>
      </c>
      <c r="R48" s="44">
        <v>0</v>
      </c>
      <c r="S48" s="45">
        <f t="shared" si="9"/>
        <v>0</v>
      </c>
      <c r="T48" s="44">
        <f t="shared" si="10"/>
        <v>6588.42</v>
      </c>
      <c r="U48" s="15">
        <f t="shared" si="11"/>
        <v>1</v>
      </c>
    </row>
    <row r="49" spans="1:21">
      <c r="A49" s="23">
        <v>44</v>
      </c>
      <c r="B49" s="11" t="s">
        <v>22</v>
      </c>
      <c r="C49" s="31"/>
      <c r="D49" s="25" t="s">
        <v>57</v>
      </c>
      <c r="E49" s="30" t="s">
        <v>26</v>
      </c>
      <c r="F49" s="11" t="s">
        <v>137</v>
      </c>
      <c r="G49" s="20">
        <f t="shared" si="8"/>
        <v>6524.92</v>
      </c>
      <c r="H49" s="14">
        <v>8</v>
      </c>
      <c r="I49" s="14">
        <v>0</v>
      </c>
      <c r="J49" s="14">
        <v>8</v>
      </c>
      <c r="K49" s="14">
        <v>3</v>
      </c>
      <c r="L49" s="14">
        <v>7</v>
      </c>
      <c r="M49" s="13">
        <v>3</v>
      </c>
      <c r="N49" s="15">
        <f t="shared" si="7"/>
        <v>0.375</v>
      </c>
      <c r="O49" s="16">
        <v>6524.92</v>
      </c>
      <c r="P49" s="16">
        <v>6524.92</v>
      </c>
      <c r="Q49" s="15">
        <f t="shared" si="6"/>
        <v>1</v>
      </c>
      <c r="R49" s="44">
        <v>6524.92</v>
      </c>
      <c r="S49" s="45">
        <f t="shared" si="9"/>
        <v>1</v>
      </c>
      <c r="T49" s="44">
        <f t="shared" si="10"/>
        <v>0</v>
      </c>
      <c r="U49" s="15">
        <f t="shared" si="11"/>
        <v>0</v>
      </c>
    </row>
    <row r="50" spans="1:21">
      <c r="A50" s="23">
        <v>45</v>
      </c>
      <c r="B50" s="11" t="s">
        <v>22</v>
      </c>
      <c r="C50" s="31"/>
      <c r="D50" s="24" t="s">
        <v>138</v>
      </c>
      <c r="E50" s="24" t="s">
        <v>47</v>
      </c>
      <c r="F50" s="11" t="s">
        <v>139</v>
      </c>
      <c r="G50" s="20">
        <f t="shared" si="8"/>
        <v>802.88</v>
      </c>
      <c r="H50" s="14">
        <v>8</v>
      </c>
      <c r="I50" s="14">
        <v>0</v>
      </c>
      <c r="J50" s="14">
        <v>8</v>
      </c>
      <c r="K50" s="14">
        <v>3</v>
      </c>
      <c r="L50" s="14">
        <v>3</v>
      </c>
      <c r="M50" s="13">
        <v>3</v>
      </c>
      <c r="N50" s="15">
        <f t="shared" si="7"/>
        <v>0.375</v>
      </c>
      <c r="O50" s="16">
        <v>802.88</v>
      </c>
      <c r="P50" s="16">
        <v>802.88</v>
      </c>
      <c r="Q50" s="15">
        <f t="shared" si="6"/>
        <v>1</v>
      </c>
      <c r="R50" s="44">
        <v>802.88</v>
      </c>
      <c r="S50" s="45">
        <f t="shared" si="9"/>
        <v>1</v>
      </c>
      <c r="T50" s="44">
        <f t="shared" si="10"/>
        <v>0</v>
      </c>
      <c r="U50" s="15">
        <f t="shared" si="11"/>
        <v>0</v>
      </c>
    </row>
    <row r="51" spans="1:21">
      <c r="A51" s="23">
        <v>46</v>
      </c>
      <c r="B51" s="11" t="s">
        <v>22</v>
      </c>
      <c r="C51" s="31"/>
      <c r="D51" s="25" t="s">
        <v>73</v>
      </c>
      <c r="E51" s="24" t="s">
        <v>26</v>
      </c>
      <c r="F51" s="11" t="s">
        <v>140</v>
      </c>
      <c r="G51" s="20">
        <f t="shared" si="8"/>
        <v>1</v>
      </c>
      <c r="H51" s="14">
        <v>5</v>
      </c>
      <c r="I51" s="14">
        <v>3</v>
      </c>
      <c r="J51" s="14">
        <v>2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6"/>
        <v>1</v>
      </c>
      <c r="R51" s="44">
        <v>0</v>
      </c>
      <c r="S51" s="45">
        <f t="shared" si="9"/>
        <v>0</v>
      </c>
      <c r="T51" s="44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4" t="s">
        <v>141</v>
      </c>
      <c r="E52" s="39" t="s">
        <v>142</v>
      </c>
      <c r="F52" s="11" t="s">
        <v>143</v>
      </c>
      <c r="G52" s="20">
        <f t="shared" si="8"/>
        <v>1</v>
      </c>
      <c r="H52" s="14">
        <v>2</v>
      </c>
      <c r="I52" s="14">
        <v>0</v>
      </c>
      <c r="J52" s="14">
        <v>2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6"/>
        <v>1</v>
      </c>
      <c r="R52" s="44">
        <v>0</v>
      </c>
      <c r="S52" s="45">
        <f t="shared" si="9"/>
        <v>0</v>
      </c>
      <c r="T52" s="44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5" t="s">
        <v>144</v>
      </c>
      <c r="E53" s="30" t="s">
        <v>34</v>
      </c>
      <c r="F53" s="11" t="s">
        <v>184</v>
      </c>
      <c r="G53" s="20">
        <f t="shared" si="8"/>
        <v>1</v>
      </c>
      <c r="H53" s="14">
        <v>4</v>
      </c>
      <c r="I53" s="14">
        <v>1</v>
      </c>
      <c r="J53" s="14">
        <v>3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6"/>
        <v>1</v>
      </c>
      <c r="R53" s="44">
        <v>0</v>
      </c>
      <c r="S53" s="45">
        <f t="shared" si="9"/>
        <v>0</v>
      </c>
      <c r="T53" s="44">
        <f t="shared" si="10"/>
        <v>1</v>
      </c>
      <c r="U53" s="15">
        <f t="shared" si="11"/>
        <v>1</v>
      </c>
    </row>
    <row r="54" spans="1:21">
      <c r="A54" s="23">
        <v>49</v>
      </c>
      <c r="B54" s="11" t="s">
        <v>22</v>
      </c>
      <c r="C54" s="31"/>
      <c r="D54" s="25" t="s">
        <v>146</v>
      </c>
      <c r="E54" s="30" t="s">
        <v>34</v>
      </c>
      <c r="F54" s="11" t="s">
        <v>147</v>
      </c>
      <c r="G54" s="20">
        <f t="shared" si="8"/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6"/>
        <v>1</v>
      </c>
      <c r="R54" s="44">
        <v>0</v>
      </c>
      <c r="S54" s="45">
        <f t="shared" si="9"/>
        <v>0</v>
      </c>
      <c r="T54" s="44">
        <f t="shared" si="10"/>
        <v>1</v>
      </c>
      <c r="U54" s="15">
        <f t="shared" si="11"/>
        <v>1</v>
      </c>
    </row>
    <row r="55" spans="1:21" ht="18.75" customHeight="1">
      <c r="A55" s="23">
        <v>50</v>
      </c>
      <c r="B55" s="11" t="s">
        <v>22</v>
      </c>
      <c r="C55" s="31"/>
      <c r="D55" s="42" t="s">
        <v>148</v>
      </c>
      <c r="E55" s="24" t="s">
        <v>34</v>
      </c>
      <c r="F55" s="11" t="s">
        <v>149</v>
      </c>
      <c r="G55" s="20">
        <f t="shared" si="8"/>
        <v>1</v>
      </c>
      <c r="H55" s="14">
        <v>7</v>
      </c>
      <c r="I55" s="14">
        <v>3</v>
      </c>
      <c r="J55" s="14">
        <v>4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6"/>
        <v>1</v>
      </c>
      <c r="R55" s="44">
        <v>0</v>
      </c>
      <c r="S55" s="45">
        <f t="shared" si="9"/>
        <v>0</v>
      </c>
      <c r="T55" s="44">
        <f t="shared" si="10"/>
        <v>1</v>
      </c>
      <c r="U55" s="15">
        <f t="shared" si="11"/>
        <v>1</v>
      </c>
    </row>
    <row r="56" spans="1:21" ht="19.5" customHeight="1">
      <c r="A56" s="23">
        <v>51</v>
      </c>
      <c r="B56" s="11" t="s">
        <v>22</v>
      </c>
      <c r="C56" s="31"/>
      <c r="D56" s="42" t="s">
        <v>150</v>
      </c>
      <c r="E56" s="24" t="s">
        <v>34</v>
      </c>
      <c r="F56" s="11" t="s">
        <v>151</v>
      </c>
      <c r="G56" s="20">
        <f t="shared" si="8"/>
        <v>1</v>
      </c>
      <c r="H56" s="14">
        <v>6</v>
      </c>
      <c r="I56" s="14">
        <v>0</v>
      </c>
      <c r="J56" s="14">
        <v>6</v>
      </c>
      <c r="K56" s="14">
        <v>0</v>
      </c>
      <c r="L56" s="14">
        <v>0</v>
      </c>
      <c r="M56" s="13">
        <v>0</v>
      </c>
      <c r="N56" s="15">
        <f t="shared" si="7"/>
        <v>0</v>
      </c>
      <c r="O56" s="16">
        <v>1</v>
      </c>
      <c r="P56" s="16">
        <v>1</v>
      </c>
      <c r="Q56" s="15">
        <f t="shared" si="6"/>
        <v>1</v>
      </c>
      <c r="R56" s="44">
        <v>0</v>
      </c>
      <c r="S56" s="45">
        <f t="shared" si="9"/>
        <v>0</v>
      </c>
      <c r="T56" s="44">
        <f t="shared" si="10"/>
        <v>1</v>
      </c>
      <c r="U56" s="15">
        <f t="shared" si="11"/>
        <v>1</v>
      </c>
    </row>
    <row r="57" spans="1:21" ht="19.5" customHeight="1">
      <c r="A57" s="23">
        <v>52</v>
      </c>
      <c r="B57" s="11" t="s">
        <v>22</v>
      </c>
      <c r="C57" s="31"/>
      <c r="D57" s="42" t="s">
        <v>152</v>
      </c>
      <c r="E57" s="24" t="s">
        <v>34</v>
      </c>
      <c r="F57" s="11" t="s">
        <v>153</v>
      </c>
      <c r="G57" s="20">
        <f t="shared" si="8"/>
        <v>4938.28</v>
      </c>
      <c r="H57" s="14">
        <v>7</v>
      </c>
      <c r="I57" s="14">
        <v>1</v>
      </c>
      <c r="J57" s="14">
        <v>6</v>
      </c>
      <c r="K57" s="14">
        <v>0</v>
      </c>
      <c r="L57" s="14">
        <v>3</v>
      </c>
      <c r="M57" s="13">
        <v>0</v>
      </c>
      <c r="N57" s="15">
        <f t="shared" si="7"/>
        <v>0</v>
      </c>
      <c r="O57" s="16">
        <v>4938.28</v>
      </c>
      <c r="P57" s="16">
        <v>4938.28</v>
      </c>
      <c r="Q57" s="15">
        <f t="shared" si="6"/>
        <v>1</v>
      </c>
      <c r="R57" s="44">
        <v>4938.28</v>
      </c>
      <c r="S57" s="45">
        <f t="shared" si="9"/>
        <v>1</v>
      </c>
      <c r="T57" s="44">
        <f t="shared" si="10"/>
        <v>0</v>
      </c>
      <c r="U57" s="15">
        <f t="shared" si="11"/>
        <v>0</v>
      </c>
    </row>
    <row r="58" spans="1:21">
      <c r="A58" s="23">
        <v>53</v>
      </c>
      <c r="B58" s="11" t="s">
        <v>22</v>
      </c>
      <c r="C58" s="31"/>
      <c r="D58" s="25" t="s">
        <v>154</v>
      </c>
      <c r="E58" s="24" t="s">
        <v>155</v>
      </c>
      <c r="F58" s="11" t="s">
        <v>156</v>
      </c>
      <c r="G58" s="20">
        <f t="shared" si="8"/>
        <v>1</v>
      </c>
      <c r="H58" s="14">
        <v>1</v>
      </c>
      <c r="I58" s="14">
        <v>0</v>
      </c>
      <c r="J58" s="14">
        <v>1</v>
      </c>
      <c r="K58" s="14">
        <v>0</v>
      </c>
      <c r="L58" s="14">
        <v>0</v>
      </c>
      <c r="M58" s="13">
        <v>0</v>
      </c>
      <c r="N58" s="15">
        <f t="shared" si="7"/>
        <v>0</v>
      </c>
      <c r="O58" s="16">
        <v>1</v>
      </c>
      <c r="P58" s="16">
        <v>1</v>
      </c>
      <c r="Q58" s="15">
        <f t="shared" si="6"/>
        <v>1</v>
      </c>
      <c r="R58" s="44">
        <v>0</v>
      </c>
      <c r="S58" s="45">
        <f t="shared" si="9"/>
        <v>0</v>
      </c>
      <c r="T58" s="44">
        <f t="shared" si="10"/>
        <v>1</v>
      </c>
      <c r="U58" s="15">
        <f t="shared" si="11"/>
        <v>1</v>
      </c>
    </row>
    <row r="59" spans="1:21" ht="18" customHeight="1">
      <c r="A59" s="23">
        <v>54</v>
      </c>
      <c r="B59" s="11" t="s">
        <v>22</v>
      </c>
      <c r="C59" s="31"/>
      <c r="D59" s="22" t="s">
        <v>33</v>
      </c>
      <c r="E59" s="32" t="s">
        <v>34</v>
      </c>
      <c r="F59" s="11" t="s">
        <v>157</v>
      </c>
      <c r="G59" s="20">
        <f t="shared" si="8"/>
        <v>4819.2299999999996</v>
      </c>
      <c r="H59" s="14">
        <v>12</v>
      </c>
      <c r="I59" s="14">
        <v>5</v>
      </c>
      <c r="J59" s="14">
        <v>7</v>
      </c>
      <c r="K59" s="14">
        <v>2</v>
      </c>
      <c r="L59" s="14">
        <v>5</v>
      </c>
      <c r="M59" s="13">
        <v>2</v>
      </c>
      <c r="N59" s="15">
        <f t="shared" si="7"/>
        <v>0.16666666666666666</v>
      </c>
      <c r="O59" s="16">
        <v>4819.2299999999996</v>
      </c>
      <c r="P59" s="16">
        <v>4819.2299999999996</v>
      </c>
      <c r="Q59" s="15">
        <f t="shared" si="6"/>
        <v>1</v>
      </c>
      <c r="R59" s="44">
        <v>4819.2299999999996</v>
      </c>
      <c r="S59" s="45">
        <f t="shared" si="9"/>
        <v>1</v>
      </c>
      <c r="T59" s="44">
        <f t="shared" si="10"/>
        <v>0</v>
      </c>
      <c r="U59" s="15">
        <f t="shared" si="11"/>
        <v>0</v>
      </c>
    </row>
    <row r="60" spans="1:21" ht="16.5" customHeight="1">
      <c r="A60" s="23">
        <v>55</v>
      </c>
      <c r="B60" s="11" t="s">
        <v>22</v>
      </c>
      <c r="C60" s="31"/>
      <c r="D60" s="24" t="s">
        <v>74</v>
      </c>
      <c r="E60" s="35" t="s">
        <v>75</v>
      </c>
      <c r="F60" s="11" t="s">
        <v>158</v>
      </c>
      <c r="G60" s="20">
        <f t="shared" si="8"/>
        <v>317.68</v>
      </c>
      <c r="H60" s="14">
        <v>10</v>
      </c>
      <c r="I60" s="14">
        <v>1</v>
      </c>
      <c r="J60" s="14">
        <v>9</v>
      </c>
      <c r="K60" s="14">
        <v>0</v>
      </c>
      <c r="L60" s="14">
        <v>1</v>
      </c>
      <c r="M60" s="13">
        <v>0</v>
      </c>
      <c r="N60" s="15">
        <f t="shared" si="7"/>
        <v>0</v>
      </c>
      <c r="O60" s="16">
        <v>317.68</v>
      </c>
      <c r="P60" s="16">
        <v>317.68</v>
      </c>
      <c r="Q60" s="15">
        <f t="shared" si="6"/>
        <v>1</v>
      </c>
      <c r="R60" s="44">
        <v>317.68</v>
      </c>
      <c r="S60" s="45">
        <f t="shared" si="9"/>
        <v>1</v>
      </c>
      <c r="T60" s="44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25" t="s">
        <v>58</v>
      </c>
      <c r="E61" s="30" t="s">
        <v>59</v>
      </c>
      <c r="F61" s="11" t="s">
        <v>159</v>
      </c>
      <c r="G61" s="20">
        <f t="shared" si="8"/>
        <v>964.66</v>
      </c>
      <c r="H61" s="14">
        <v>6</v>
      </c>
      <c r="I61" s="14">
        <v>0</v>
      </c>
      <c r="J61" s="14">
        <v>6</v>
      </c>
      <c r="K61" s="14">
        <v>1</v>
      </c>
      <c r="L61" s="14">
        <v>3</v>
      </c>
      <c r="M61" s="13">
        <v>1</v>
      </c>
      <c r="N61" s="15">
        <f t="shared" si="7"/>
        <v>0.16666666666666666</v>
      </c>
      <c r="O61" s="16">
        <v>964.66</v>
      </c>
      <c r="P61" s="16">
        <v>964.66</v>
      </c>
      <c r="Q61" s="15">
        <f t="shared" si="6"/>
        <v>1</v>
      </c>
      <c r="R61" s="44">
        <v>964.66</v>
      </c>
      <c r="S61" s="45">
        <f t="shared" si="9"/>
        <v>1</v>
      </c>
      <c r="T61" s="44">
        <f t="shared" si="10"/>
        <v>0</v>
      </c>
      <c r="U61" s="15">
        <f t="shared" si="11"/>
        <v>0</v>
      </c>
    </row>
    <row r="62" spans="1:21" ht="18" customHeight="1">
      <c r="A62" s="23">
        <v>57</v>
      </c>
      <c r="B62" s="11" t="s">
        <v>22</v>
      </c>
      <c r="C62" s="31"/>
      <c r="D62" s="42" t="s">
        <v>160</v>
      </c>
      <c r="E62" s="32" t="s">
        <v>34</v>
      </c>
      <c r="F62" s="11" t="s">
        <v>161</v>
      </c>
      <c r="G62" s="20">
        <f t="shared" si="8"/>
        <v>1</v>
      </c>
      <c r="H62" s="14">
        <v>3</v>
      </c>
      <c r="I62" s="14">
        <v>0</v>
      </c>
      <c r="J62" s="14">
        <v>3</v>
      </c>
      <c r="K62" s="14">
        <v>0</v>
      </c>
      <c r="L62" s="14">
        <v>0</v>
      </c>
      <c r="M62" s="13">
        <v>0</v>
      </c>
      <c r="N62" s="15">
        <f t="shared" si="7"/>
        <v>0</v>
      </c>
      <c r="O62" s="16">
        <v>1</v>
      </c>
      <c r="P62" s="16">
        <v>1</v>
      </c>
      <c r="Q62" s="15">
        <f t="shared" si="6"/>
        <v>1</v>
      </c>
      <c r="R62" s="44">
        <v>0</v>
      </c>
      <c r="S62" s="45">
        <f t="shared" si="9"/>
        <v>0</v>
      </c>
      <c r="T62" s="44">
        <f t="shared" si="10"/>
        <v>1</v>
      </c>
      <c r="U62" s="15">
        <f t="shared" si="11"/>
        <v>1</v>
      </c>
    </row>
    <row r="63" spans="1:21" ht="19.5" customHeight="1">
      <c r="A63" s="23">
        <v>58</v>
      </c>
      <c r="B63" s="11" t="s">
        <v>22</v>
      </c>
      <c r="C63" s="31"/>
      <c r="D63" s="42" t="s">
        <v>162</v>
      </c>
      <c r="E63" s="32" t="s">
        <v>34</v>
      </c>
      <c r="F63" s="11" t="s">
        <v>163</v>
      </c>
      <c r="G63" s="20">
        <f t="shared" si="8"/>
        <v>2379.02</v>
      </c>
      <c r="H63" s="14">
        <v>7</v>
      </c>
      <c r="I63" s="14">
        <v>0</v>
      </c>
      <c r="J63" s="14">
        <v>7</v>
      </c>
      <c r="K63" s="14">
        <v>0</v>
      </c>
      <c r="L63" s="14">
        <v>3</v>
      </c>
      <c r="M63" s="13">
        <v>0</v>
      </c>
      <c r="N63" s="15">
        <f t="shared" si="7"/>
        <v>0</v>
      </c>
      <c r="O63" s="16">
        <f>1078.2+1300.82</f>
        <v>2379.02</v>
      </c>
      <c r="P63" s="16">
        <f>O63</f>
        <v>2379.02</v>
      </c>
      <c r="Q63" s="15">
        <f t="shared" si="6"/>
        <v>1</v>
      </c>
      <c r="R63" s="44">
        <v>1078.2</v>
      </c>
      <c r="S63" s="45">
        <f t="shared" si="9"/>
        <v>0.4532118267185648</v>
      </c>
      <c r="T63" s="44">
        <f t="shared" si="10"/>
        <v>1300.82</v>
      </c>
      <c r="U63" s="15">
        <f t="shared" si="11"/>
        <v>0.54678817328143514</v>
      </c>
    </row>
    <row r="64" spans="1:21">
      <c r="A64" s="23">
        <v>59</v>
      </c>
      <c r="B64" s="11" t="s">
        <v>22</v>
      </c>
      <c r="C64" s="31"/>
      <c r="D64" s="24" t="s">
        <v>76</v>
      </c>
      <c r="E64" s="30" t="s">
        <v>26</v>
      </c>
      <c r="F64" s="11" t="s">
        <v>185</v>
      </c>
      <c r="G64" s="20">
        <f t="shared" si="8"/>
        <v>1</v>
      </c>
      <c r="H64" s="14">
        <v>8</v>
      </c>
      <c r="I64" s="14">
        <v>3</v>
      </c>
      <c r="J64" s="14">
        <v>5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6"/>
        <v>1</v>
      </c>
      <c r="R64" s="44">
        <v>0</v>
      </c>
      <c r="S64" s="45">
        <f t="shared" si="9"/>
        <v>0</v>
      </c>
      <c r="T64" s="44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4" t="s">
        <v>165</v>
      </c>
      <c r="E65" s="32" t="s">
        <v>34</v>
      </c>
      <c r="F65" s="11" t="s">
        <v>166</v>
      </c>
      <c r="G65" s="20">
        <f t="shared" si="8"/>
        <v>2246.66</v>
      </c>
      <c r="H65" s="14">
        <v>7</v>
      </c>
      <c r="I65" s="14">
        <v>4</v>
      </c>
      <c r="J65" s="14">
        <v>3</v>
      </c>
      <c r="K65" s="14">
        <v>0</v>
      </c>
      <c r="L65" s="14">
        <v>2</v>
      </c>
      <c r="M65" s="13">
        <v>0</v>
      </c>
      <c r="N65" s="15">
        <f t="shared" si="7"/>
        <v>0</v>
      </c>
      <c r="O65" s="16">
        <v>2246.66</v>
      </c>
      <c r="P65" s="16">
        <v>2246.66</v>
      </c>
      <c r="Q65" s="15">
        <f t="shared" si="6"/>
        <v>1</v>
      </c>
      <c r="R65" s="44">
        <v>2246.66</v>
      </c>
      <c r="S65" s="45">
        <f t="shared" si="9"/>
        <v>1</v>
      </c>
      <c r="T65" s="44">
        <f t="shared" si="10"/>
        <v>0</v>
      </c>
      <c r="U65" s="15">
        <f t="shared" si="11"/>
        <v>0</v>
      </c>
    </row>
    <row r="66" spans="1:21">
      <c r="A66" s="23">
        <v>61</v>
      </c>
      <c r="B66" s="11" t="s">
        <v>22</v>
      </c>
      <c r="C66" s="31"/>
      <c r="D66" s="25" t="s">
        <v>77</v>
      </c>
      <c r="E66" s="30" t="s">
        <v>78</v>
      </c>
      <c r="F66" s="11" t="s">
        <v>167</v>
      </c>
      <c r="G66" s="20">
        <f t="shared" si="8"/>
        <v>1</v>
      </c>
      <c r="H66" s="14">
        <v>15</v>
      </c>
      <c r="I66" s="14">
        <v>3</v>
      </c>
      <c r="J66" s="14">
        <v>12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6"/>
        <v>1</v>
      </c>
      <c r="R66" s="44">
        <v>0</v>
      </c>
      <c r="S66" s="45">
        <f t="shared" si="9"/>
        <v>0</v>
      </c>
      <c r="T66" s="44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5" t="s">
        <v>168</v>
      </c>
      <c r="E67" s="32" t="s">
        <v>34</v>
      </c>
      <c r="F67" s="11" t="s">
        <v>169</v>
      </c>
      <c r="G67" s="20">
        <f t="shared" si="8"/>
        <v>1</v>
      </c>
      <c r="H67" s="14">
        <v>8</v>
      </c>
      <c r="I67" s="14">
        <v>3</v>
      </c>
      <c r="J67" s="14">
        <v>5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6"/>
        <v>1</v>
      </c>
      <c r="R67" s="44">
        <v>0</v>
      </c>
      <c r="S67" s="45">
        <f t="shared" si="9"/>
        <v>0</v>
      </c>
      <c r="T67" s="44">
        <f t="shared" si="10"/>
        <v>1</v>
      </c>
      <c r="U67" s="15">
        <f t="shared" si="11"/>
        <v>1</v>
      </c>
    </row>
    <row r="68" spans="1:21" ht="16.5" customHeight="1">
      <c r="A68" s="23">
        <v>63</v>
      </c>
      <c r="B68" s="11" t="s">
        <v>22</v>
      </c>
      <c r="C68" s="31"/>
      <c r="D68" s="25" t="s">
        <v>170</v>
      </c>
      <c r="E68" s="35" t="s">
        <v>51</v>
      </c>
      <c r="F68" s="11" t="s">
        <v>186</v>
      </c>
      <c r="G68" s="20">
        <f t="shared" si="8"/>
        <v>3039.76</v>
      </c>
      <c r="H68" s="14">
        <v>15</v>
      </c>
      <c r="I68" s="14">
        <v>0</v>
      </c>
      <c r="J68" s="14">
        <v>15</v>
      </c>
      <c r="K68" s="14">
        <v>3</v>
      </c>
      <c r="L68" s="14">
        <v>6</v>
      </c>
      <c r="M68" s="13">
        <v>3</v>
      </c>
      <c r="N68" s="15">
        <f t="shared" si="7"/>
        <v>0.2</v>
      </c>
      <c r="O68" s="16">
        <v>3039.76</v>
      </c>
      <c r="P68" s="16">
        <f>O68</f>
        <v>3039.76</v>
      </c>
      <c r="Q68" s="15">
        <f t="shared" si="6"/>
        <v>1</v>
      </c>
      <c r="R68" s="44">
        <v>0</v>
      </c>
      <c r="S68" s="45">
        <f t="shared" si="9"/>
        <v>0</v>
      </c>
      <c r="T68" s="44">
        <f t="shared" si="10"/>
        <v>3039.76</v>
      </c>
      <c r="U68" s="15">
        <f t="shared" si="11"/>
        <v>1</v>
      </c>
    </row>
    <row r="69" spans="1:21">
      <c r="A69" s="23">
        <v>64</v>
      </c>
      <c r="B69" s="11" t="s">
        <v>22</v>
      </c>
      <c r="C69" s="31"/>
      <c r="D69" s="25" t="s">
        <v>60</v>
      </c>
      <c r="E69" s="30" t="s">
        <v>26</v>
      </c>
      <c r="F69" s="11" t="s">
        <v>172</v>
      </c>
      <c r="G69" s="20">
        <f t="shared" si="8"/>
        <v>5484.31</v>
      </c>
      <c r="H69" s="14">
        <v>8</v>
      </c>
      <c r="I69" s="14">
        <v>2</v>
      </c>
      <c r="J69" s="14">
        <v>6</v>
      </c>
      <c r="K69" s="14">
        <v>2</v>
      </c>
      <c r="L69" s="14">
        <v>3</v>
      </c>
      <c r="M69" s="13">
        <v>2</v>
      </c>
      <c r="N69" s="15">
        <f t="shared" si="7"/>
        <v>0.25</v>
      </c>
      <c r="O69" s="16">
        <v>5484.31</v>
      </c>
      <c r="P69" s="16">
        <v>5484.31</v>
      </c>
      <c r="Q69" s="15">
        <f t="shared" si="6"/>
        <v>1</v>
      </c>
      <c r="R69" s="44">
        <v>5484.31</v>
      </c>
      <c r="S69" s="45">
        <f t="shared" si="9"/>
        <v>1</v>
      </c>
      <c r="T69" s="44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4" t="s">
        <v>173</v>
      </c>
      <c r="E70" s="32" t="s">
        <v>34</v>
      </c>
      <c r="F70" s="11" t="s">
        <v>174</v>
      </c>
      <c r="G70" s="20">
        <f t="shared" si="8"/>
        <v>1957.91</v>
      </c>
      <c r="H70" s="14">
        <v>9</v>
      </c>
      <c r="I70" s="14">
        <v>1</v>
      </c>
      <c r="J70" s="14">
        <v>8</v>
      </c>
      <c r="K70" s="14">
        <v>1</v>
      </c>
      <c r="L70" s="14">
        <v>2</v>
      </c>
      <c r="M70" s="13">
        <v>1</v>
      </c>
      <c r="N70" s="15">
        <f t="shared" si="7"/>
        <v>0.1111111111111111</v>
      </c>
      <c r="O70" s="16">
        <v>1957.91</v>
      </c>
      <c r="P70" s="16">
        <v>1957.91</v>
      </c>
      <c r="Q70" s="15">
        <f t="shared" ref="Q70:Q75" si="12">IF(O70=0,0,P70/O70)</f>
        <v>1</v>
      </c>
      <c r="R70" s="44">
        <v>1957.91</v>
      </c>
      <c r="S70" s="45">
        <f t="shared" si="9"/>
        <v>1</v>
      </c>
      <c r="T70" s="44">
        <f t="shared" si="10"/>
        <v>0</v>
      </c>
      <c r="U70" s="15">
        <f t="shared" si="11"/>
        <v>0</v>
      </c>
    </row>
    <row r="71" spans="1:21" ht="16.5" customHeight="1">
      <c r="A71" s="23">
        <v>66</v>
      </c>
      <c r="B71" s="11" t="s">
        <v>22</v>
      </c>
      <c r="C71" s="31"/>
      <c r="D71" s="22" t="s">
        <v>35</v>
      </c>
      <c r="E71" s="32" t="s">
        <v>34</v>
      </c>
      <c r="F71" s="11" t="s">
        <v>175</v>
      </c>
      <c r="G71" s="20">
        <f t="shared" si="8"/>
        <v>5454.35</v>
      </c>
      <c r="H71" s="14">
        <v>6</v>
      </c>
      <c r="I71" s="14">
        <v>0</v>
      </c>
      <c r="J71" s="14">
        <v>6</v>
      </c>
      <c r="K71" s="14">
        <v>1</v>
      </c>
      <c r="L71" s="14">
        <v>8</v>
      </c>
      <c r="M71" s="13">
        <v>1</v>
      </c>
      <c r="N71" s="15">
        <f t="shared" si="7"/>
        <v>0.16666666666666666</v>
      </c>
      <c r="O71" s="16">
        <f>122.8+5331.55</f>
        <v>5454.35</v>
      </c>
      <c r="P71" s="16">
        <f>O71</f>
        <v>5454.35</v>
      </c>
      <c r="Q71" s="15">
        <f t="shared" si="12"/>
        <v>1</v>
      </c>
      <c r="R71" s="44">
        <v>122.8</v>
      </c>
      <c r="S71" s="45">
        <f t="shared" si="9"/>
        <v>2.2514140090019889E-2</v>
      </c>
      <c r="T71" s="44">
        <f t="shared" si="10"/>
        <v>5331.55</v>
      </c>
      <c r="U71" s="15">
        <f t="shared" si="11"/>
        <v>0.97748585990998005</v>
      </c>
    </row>
    <row r="72" spans="1:21" ht="18" customHeight="1">
      <c r="A72" s="23">
        <v>67</v>
      </c>
      <c r="B72" s="11" t="s">
        <v>22</v>
      </c>
      <c r="C72" s="31"/>
      <c r="D72" s="22" t="s">
        <v>61</v>
      </c>
      <c r="E72" s="30" t="s">
        <v>34</v>
      </c>
      <c r="F72" s="11" t="s">
        <v>176</v>
      </c>
      <c r="G72" s="20">
        <f t="shared" si="8"/>
        <v>1287.21</v>
      </c>
      <c r="H72" s="14">
        <v>5</v>
      </c>
      <c r="I72" s="14">
        <v>0</v>
      </c>
      <c r="J72" s="14">
        <v>5</v>
      </c>
      <c r="K72" s="14">
        <v>0</v>
      </c>
      <c r="L72" s="14">
        <v>1</v>
      </c>
      <c r="M72" s="13">
        <v>0</v>
      </c>
      <c r="N72" s="15">
        <f t="shared" si="7"/>
        <v>0</v>
      </c>
      <c r="O72" s="16">
        <v>1287.21</v>
      </c>
      <c r="P72" s="16">
        <v>1287.21</v>
      </c>
      <c r="Q72" s="15">
        <f t="shared" si="12"/>
        <v>1</v>
      </c>
      <c r="R72" s="44">
        <v>1287.21</v>
      </c>
      <c r="S72" s="45">
        <f t="shared" si="9"/>
        <v>1</v>
      </c>
      <c r="T72" s="44">
        <f t="shared" si="10"/>
        <v>0</v>
      </c>
      <c r="U72" s="15">
        <f t="shared" si="11"/>
        <v>0</v>
      </c>
    </row>
    <row r="73" spans="1:21" ht="18" customHeight="1">
      <c r="A73" s="23">
        <v>68</v>
      </c>
      <c r="B73" s="11" t="s">
        <v>22</v>
      </c>
      <c r="C73" s="31"/>
      <c r="D73" s="25" t="s">
        <v>79</v>
      </c>
      <c r="E73" s="35" t="s">
        <v>51</v>
      </c>
      <c r="F73" s="11" t="s">
        <v>177</v>
      </c>
      <c r="G73" s="20">
        <f t="shared" si="8"/>
        <v>2716.41</v>
      </c>
      <c r="H73" s="14">
        <v>16</v>
      </c>
      <c r="I73" s="14">
        <v>1</v>
      </c>
      <c r="J73" s="14">
        <v>15</v>
      </c>
      <c r="K73" s="14">
        <v>1</v>
      </c>
      <c r="L73" s="14">
        <v>6</v>
      </c>
      <c r="M73" s="13">
        <v>1</v>
      </c>
      <c r="N73" s="15">
        <f t="shared" si="7"/>
        <v>6.25E-2</v>
      </c>
      <c r="O73" s="16">
        <f>603.91+2112.5</f>
        <v>2716.41</v>
      </c>
      <c r="P73" s="16">
        <f>O73</f>
        <v>2716.41</v>
      </c>
      <c r="Q73" s="15">
        <f t="shared" si="12"/>
        <v>1</v>
      </c>
      <c r="R73" s="44">
        <v>603.91</v>
      </c>
      <c r="S73" s="45">
        <f t="shared" si="9"/>
        <v>0.2223191638964663</v>
      </c>
      <c r="T73" s="44">
        <f t="shared" si="10"/>
        <v>2112.5</v>
      </c>
      <c r="U73" s="15">
        <f t="shared" si="11"/>
        <v>0.77768083610353378</v>
      </c>
    </row>
    <row r="74" spans="1:21">
      <c r="A74" s="23">
        <v>69</v>
      </c>
      <c r="B74" s="11" t="s">
        <v>22</v>
      </c>
      <c r="C74" s="31"/>
      <c r="D74" s="24" t="s">
        <v>178</v>
      </c>
      <c r="E74" s="32" t="s">
        <v>34</v>
      </c>
      <c r="F74" s="11" t="s">
        <v>179</v>
      </c>
      <c r="G74" s="20">
        <f t="shared" si="8"/>
        <v>1</v>
      </c>
      <c r="H74" s="14">
        <v>6</v>
      </c>
      <c r="I74" s="14">
        <v>1</v>
      </c>
      <c r="J74" s="14">
        <v>5</v>
      </c>
      <c r="K74" s="14">
        <v>0</v>
      </c>
      <c r="L74" s="14">
        <v>0</v>
      </c>
      <c r="M74" s="13">
        <v>0</v>
      </c>
      <c r="N74" s="15">
        <f t="shared" si="7"/>
        <v>0</v>
      </c>
      <c r="O74" s="16">
        <v>1</v>
      </c>
      <c r="P74" s="16">
        <v>1</v>
      </c>
      <c r="Q74" s="15">
        <f t="shared" si="12"/>
        <v>1</v>
      </c>
      <c r="R74" s="44">
        <v>0</v>
      </c>
      <c r="S74" s="45">
        <f t="shared" si="9"/>
        <v>0</v>
      </c>
      <c r="T74" s="44">
        <f t="shared" si="10"/>
        <v>1</v>
      </c>
      <c r="U74" s="15">
        <f t="shared" si="11"/>
        <v>1</v>
      </c>
    </row>
    <row r="75" spans="1:21">
      <c r="A75" s="112" t="s">
        <v>27</v>
      </c>
      <c r="B75" s="112"/>
      <c r="C75" s="112"/>
      <c r="D75" s="112"/>
      <c r="E75" s="112"/>
      <c r="F75" s="112"/>
      <c r="G75" s="13">
        <f t="shared" ref="G75:M75" si="13">SUM(G6:G74)</f>
        <v>130950.04000000002</v>
      </c>
      <c r="H75" s="19">
        <f t="shared" si="13"/>
        <v>550</v>
      </c>
      <c r="I75" s="19">
        <f t="shared" si="13"/>
        <v>97</v>
      </c>
      <c r="J75" s="19">
        <f t="shared" si="13"/>
        <v>453</v>
      </c>
      <c r="K75" s="19">
        <f t="shared" si="13"/>
        <v>51</v>
      </c>
      <c r="L75" s="19">
        <f t="shared" si="13"/>
        <v>193</v>
      </c>
      <c r="M75" s="19">
        <f t="shared" si="13"/>
        <v>50</v>
      </c>
      <c r="N75" s="15">
        <f t="shared" si="7"/>
        <v>9.2727272727272728E-2</v>
      </c>
      <c r="O75" s="20">
        <f>SUM(O6:O74)</f>
        <v>130949.04000000002</v>
      </c>
      <c r="P75" s="20">
        <f>SUM(P6:P74)</f>
        <v>130950.04000000002</v>
      </c>
      <c r="Q75" s="15">
        <f t="shared" si="12"/>
        <v>1.0000076365584658</v>
      </c>
      <c r="R75" s="46">
        <f>SUM(R6:R74)</f>
        <v>86887.33</v>
      </c>
      <c r="S75" s="45">
        <f t="shared" si="9"/>
        <v>0.66351510851008511</v>
      </c>
      <c r="T75" s="46">
        <f>SUM(T6:T74)</f>
        <v>44061.71</v>
      </c>
      <c r="U75" s="15">
        <f t="shared" si="11"/>
        <v>0.3364772549897655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5:F75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U78"/>
  <sheetViews>
    <sheetView topLeftCell="C29" workbookViewId="0">
      <selection activeCell="I39" sqref="I39"/>
    </sheetView>
  </sheetViews>
  <sheetFormatPr defaultRowHeight="15"/>
  <cols>
    <col min="1" max="1" width="8.7109375"/>
    <col min="2" max="2" width="21.5703125"/>
    <col min="3" max="3" width="23.7109375"/>
    <col min="4" max="4" width="44.85546875"/>
    <col min="5" max="5" width="25.85546875"/>
    <col min="6" max="6" width="19.28515625"/>
    <col min="7" max="7" width="20"/>
    <col min="8" max="8" width="20.5703125"/>
    <col min="9" max="9" width="25.7109375"/>
    <col min="10" max="10" width="20.140625"/>
    <col min="11" max="11" width="17.140625"/>
    <col min="12" max="12" width="14.7109375"/>
    <col min="13" max="13" width="15"/>
    <col min="14" max="14" width="19.85546875"/>
    <col min="15" max="15" width="15.42578125"/>
    <col min="16" max="16" width="11.7109375"/>
    <col min="17" max="17" width="12.5703125"/>
    <col min="18" max="18" width="11.42578125"/>
    <col min="19" max="19" width="13"/>
    <col min="20" max="20" width="16.42578125"/>
    <col min="21" max="1025" width="8.7109375"/>
  </cols>
  <sheetData>
    <row r="1" spans="1:21" ht="57.75" customHeight="1">
      <c r="A1" s="116" t="s">
        <v>205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1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7.2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1" si="0">(P6)</f>
        <v>4135.29</v>
      </c>
      <c r="H6" s="14">
        <v>9</v>
      </c>
      <c r="I6" s="14">
        <v>3</v>
      </c>
      <c r="J6" s="14">
        <v>6</v>
      </c>
      <c r="K6" s="14">
        <v>0</v>
      </c>
      <c r="L6" s="14">
        <v>4</v>
      </c>
      <c r="M6" s="13">
        <v>0</v>
      </c>
      <c r="N6" s="15">
        <f>IF(H6=0,0,K6/H6)</f>
        <v>0</v>
      </c>
      <c r="O6" s="16">
        <v>4135.29</v>
      </c>
      <c r="P6" s="16">
        <v>4135.29</v>
      </c>
      <c r="Q6" s="15">
        <f t="shared" ref="Q6:Q37" si="1">IF(O6=0,0,P6/O6)</f>
        <v>1</v>
      </c>
      <c r="R6" s="44">
        <v>0</v>
      </c>
      <c r="S6" s="45">
        <f t="shared" ref="S6:S41" si="2">IF(P6=0,0,R6/P6)</f>
        <v>0</v>
      </c>
      <c r="T6" s="44">
        <f t="shared" ref="T6:T41" si="3">(P6-R6)</f>
        <v>4135.29</v>
      </c>
      <c r="U6" s="15">
        <f t="shared" ref="U6:U41" si="4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v>3</v>
      </c>
      <c r="I7" s="14">
        <v>0</v>
      </c>
      <c r="J7" s="14">
        <v>3</v>
      </c>
      <c r="K7" s="14">
        <v>2</v>
      </c>
      <c r="L7" s="14">
        <v>2</v>
      </c>
      <c r="M7" s="13">
        <v>2</v>
      </c>
      <c r="N7" s="15">
        <f>IF(H7=0,0,K7/H7)</f>
        <v>0.66666666666666663</v>
      </c>
      <c r="O7" s="16">
        <v>1181.46</v>
      </c>
      <c r="P7" s="16">
        <v>1181.46</v>
      </c>
      <c r="Q7" s="15">
        <f t="shared" si="1"/>
        <v>1</v>
      </c>
      <c r="R7" s="44">
        <v>0</v>
      </c>
      <c r="S7" s="45">
        <f t="shared" si="2"/>
        <v>0</v>
      </c>
      <c r="T7" s="44">
        <f t="shared" si="3"/>
        <v>1181.46</v>
      </c>
      <c r="U7" s="15">
        <f t="shared" si="4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8</v>
      </c>
      <c r="I8" s="14">
        <v>3</v>
      </c>
      <c r="J8" s="14">
        <v>5</v>
      </c>
      <c r="K8" s="14">
        <v>0</v>
      </c>
      <c r="L8" s="14">
        <v>0</v>
      </c>
      <c r="M8" s="13">
        <v>0</v>
      </c>
      <c r="N8" s="15">
        <f>IF(H8=0,0,K8/H8)</f>
        <v>0</v>
      </c>
      <c r="O8" s="16">
        <v>1</v>
      </c>
      <c r="P8" s="16">
        <v>1</v>
      </c>
      <c r="Q8" s="15">
        <f t="shared" si="1"/>
        <v>1</v>
      </c>
      <c r="R8" s="44">
        <v>0</v>
      </c>
      <c r="S8" s="45">
        <f t="shared" si="2"/>
        <v>0</v>
      </c>
      <c r="T8" s="44">
        <f t="shared" si="3"/>
        <v>1</v>
      </c>
      <c r="U8" s="15">
        <f t="shared" si="4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v>19</v>
      </c>
      <c r="I9" s="14">
        <v>0</v>
      </c>
      <c r="J9" s="14">
        <v>19</v>
      </c>
      <c r="K9" s="14">
        <v>0</v>
      </c>
      <c r="L9" s="14">
        <v>14</v>
      </c>
      <c r="M9" s="13">
        <v>0</v>
      </c>
      <c r="N9" s="15" t="s">
        <v>198</v>
      </c>
      <c r="O9" s="16">
        <v>9589.33</v>
      </c>
      <c r="P9" s="16">
        <v>9589.33</v>
      </c>
      <c r="Q9" s="15">
        <f t="shared" si="1"/>
        <v>1</v>
      </c>
      <c r="R9" s="44">
        <v>6150.33</v>
      </c>
      <c r="S9" s="45">
        <f t="shared" si="2"/>
        <v>0.64137223351370742</v>
      </c>
      <c r="T9" s="44">
        <f t="shared" si="3"/>
        <v>3439</v>
      </c>
      <c r="U9" s="15">
        <f t="shared" si="4"/>
        <v>0.35862776648629258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2715.08</v>
      </c>
      <c r="H10" s="14">
        <v>3</v>
      </c>
      <c r="I10" s="14">
        <v>0</v>
      </c>
      <c r="J10" s="14">
        <v>3</v>
      </c>
      <c r="K10" s="14">
        <v>0</v>
      </c>
      <c r="L10" s="14">
        <v>3</v>
      </c>
      <c r="M10" s="13">
        <v>0</v>
      </c>
      <c r="N10" s="15">
        <f t="shared" ref="N10:N49" si="5">IF(H10=0,0,K10/H10)</f>
        <v>0</v>
      </c>
      <c r="O10" s="16">
        <v>2715.08</v>
      </c>
      <c r="P10" s="16">
        <v>2715.08</v>
      </c>
      <c r="Q10" s="15">
        <f t="shared" si="1"/>
        <v>1</v>
      </c>
      <c r="R10" s="44">
        <v>0</v>
      </c>
      <c r="S10" s="45">
        <f t="shared" si="2"/>
        <v>0</v>
      </c>
      <c r="T10" s="44">
        <f t="shared" si="3"/>
        <v>2715.08</v>
      </c>
      <c r="U10" s="15">
        <f t="shared" si="4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6474.44</v>
      </c>
      <c r="H11" s="14">
        <v>9</v>
      </c>
      <c r="I11" s="14">
        <v>2</v>
      </c>
      <c r="J11" s="14">
        <v>7</v>
      </c>
      <c r="K11" s="14">
        <v>0</v>
      </c>
      <c r="L11" s="14">
        <v>6</v>
      </c>
      <c r="M11" s="13">
        <v>0</v>
      </c>
      <c r="N11" s="15">
        <f t="shared" si="5"/>
        <v>0</v>
      </c>
      <c r="O11" s="16">
        <v>6474.44</v>
      </c>
      <c r="P11" s="16">
        <v>6474.44</v>
      </c>
      <c r="Q11" s="15">
        <f t="shared" si="1"/>
        <v>1</v>
      </c>
      <c r="R11" s="44">
        <v>1710.59</v>
      </c>
      <c r="S11" s="45">
        <f t="shared" si="2"/>
        <v>0.26420663408727241</v>
      </c>
      <c r="T11" s="44">
        <f t="shared" si="3"/>
        <v>4763.8499999999995</v>
      </c>
      <c r="U11" s="15">
        <f t="shared" si="4"/>
        <v>0.73579336591272759</v>
      </c>
    </row>
    <row r="12" spans="1:21" ht="16.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v>5</v>
      </c>
      <c r="I12" s="14">
        <v>0</v>
      </c>
      <c r="J12" s="14">
        <v>5</v>
      </c>
      <c r="K12" s="14">
        <v>0</v>
      </c>
      <c r="L12" s="14">
        <v>5</v>
      </c>
      <c r="M12" s="13">
        <v>0</v>
      </c>
      <c r="N12" s="15">
        <f t="shared" si="5"/>
        <v>0</v>
      </c>
      <c r="O12" s="16">
        <v>4285.91</v>
      </c>
      <c r="P12" s="16">
        <v>4285.91</v>
      </c>
      <c r="Q12" s="15">
        <f t="shared" si="1"/>
        <v>1</v>
      </c>
      <c r="R12" s="44">
        <v>0</v>
      </c>
      <c r="S12" s="45">
        <f t="shared" si="2"/>
        <v>0</v>
      </c>
      <c r="T12" s="44">
        <f t="shared" si="3"/>
        <v>4285.91</v>
      </c>
      <c r="U12" s="15">
        <f t="shared" si="4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8</v>
      </c>
      <c r="I13" s="14">
        <v>0</v>
      </c>
      <c r="J13" s="14">
        <v>8</v>
      </c>
      <c r="K13" s="14">
        <v>0</v>
      </c>
      <c r="L13" s="14">
        <v>0</v>
      </c>
      <c r="M13" s="13">
        <v>0</v>
      </c>
      <c r="N13" s="15">
        <f t="shared" si="5"/>
        <v>0</v>
      </c>
      <c r="O13" s="16">
        <v>1</v>
      </c>
      <c r="P13" s="16">
        <v>1</v>
      </c>
      <c r="Q13" s="15">
        <f t="shared" si="1"/>
        <v>1</v>
      </c>
      <c r="R13" s="44">
        <v>0</v>
      </c>
      <c r="S13" s="45">
        <f t="shared" si="2"/>
        <v>0</v>
      </c>
      <c r="T13" s="44">
        <f t="shared" si="3"/>
        <v>1</v>
      </c>
      <c r="U13" s="15">
        <f t="shared" si="4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6307.86</v>
      </c>
      <c r="H14" s="14">
        <v>9</v>
      </c>
      <c r="I14" s="14">
        <v>2</v>
      </c>
      <c r="J14" s="14">
        <v>7</v>
      </c>
      <c r="K14" s="14">
        <v>0</v>
      </c>
      <c r="L14" s="14">
        <v>4</v>
      </c>
      <c r="M14" s="13">
        <v>0</v>
      </c>
      <c r="N14" s="15">
        <f t="shared" si="5"/>
        <v>0</v>
      </c>
      <c r="O14" s="16">
        <v>6307.86</v>
      </c>
      <c r="P14" s="16">
        <v>6307.86</v>
      </c>
      <c r="Q14" s="15">
        <f t="shared" si="1"/>
        <v>1</v>
      </c>
      <c r="R14" s="44">
        <v>4643.1000000000004</v>
      </c>
      <c r="S14" s="45">
        <f t="shared" si="2"/>
        <v>0.73608165051221819</v>
      </c>
      <c r="T14" s="44">
        <f t="shared" si="3"/>
        <v>1664.7599999999993</v>
      </c>
      <c r="U14" s="15">
        <f t="shared" si="4"/>
        <v>0.26391834948778181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1214.56</v>
      </c>
      <c r="H15" s="14">
        <v>4</v>
      </c>
      <c r="I15" s="14">
        <v>0</v>
      </c>
      <c r="J15" s="14">
        <v>4</v>
      </c>
      <c r="K15" s="14">
        <v>1</v>
      </c>
      <c r="L15" s="14">
        <v>4</v>
      </c>
      <c r="M15" s="13">
        <v>1</v>
      </c>
      <c r="N15" s="15">
        <f t="shared" si="5"/>
        <v>0.25</v>
      </c>
      <c r="O15" s="16">
        <v>1214.56</v>
      </c>
      <c r="P15" s="16">
        <v>1214.56</v>
      </c>
      <c r="Q15" s="15">
        <f t="shared" si="1"/>
        <v>1</v>
      </c>
      <c r="R15" s="44">
        <v>1214.56</v>
      </c>
      <c r="S15" s="45">
        <f t="shared" si="2"/>
        <v>1</v>
      </c>
      <c r="T15" s="44">
        <f t="shared" si="3"/>
        <v>0</v>
      </c>
      <c r="U15" s="15">
        <f t="shared" si="4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6058.7199999999993</v>
      </c>
      <c r="H16" s="14">
        <v>19</v>
      </c>
      <c r="I16" s="14">
        <v>3</v>
      </c>
      <c r="J16" s="14">
        <v>16</v>
      </c>
      <c r="K16" s="14">
        <v>3</v>
      </c>
      <c r="L16" s="14">
        <v>10</v>
      </c>
      <c r="M16" s="13">
        <v>3</v>
      </c>
      <c r="N16" s="15">
        <f t="shared" si="5"/>
        <v>0.15789473684210525</v>
      </c>
      <c r="O16" s="16">
        <f>3855.56+2203.16</f>
        <v>6058.7199999999993</v>
      </c>
      <c r="P16" s="16">
        <f>O16</f>
        <v>6058.7199999999993</v>
      </c>
      <c r="Q16" s="15">
        <f t="shared" si="1"/>
        <v>1</v>
      </c>
      <c r="R16" s="44">
        <v>3855.56</v>
      </c>
      <c r="S16" s="45">
        <f t="shared" si="2"/>
        <v>0.63636543692397085</v>
      </c>
      <c r="T16" s="44">
        <f t="shared" si="3"/>
        <v>2203.1599999999994</v>
      </c>
      <c r="U16" s="15">
        <f t="shared" si="4"/>
        <v>0.3636345630760292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3145.29</v>
      </c>
      <c r="H17" s="14">
        <v>11</v>
      </c>
      <c r="I17" s="14">
        <v>3</v>
      </c>
      <c r="J17" s="14">
        <v>8</v>
      </c>
      <c r="K17" s="14">
        <v>1</v>
      </c>
      <c r="L17" s="14">
        <v>5</v>
      </c>
      <c r="M17" s="13">
        <v>1</v>
      </c>
      <c r="N17" s="15">
        <f t="shared" si="5"/>
        <v>9.0909090909090912E-2</v>
      </c>
      <c r="O17" s="16">
        <v>3145.29</v>
      </c>
      <c r="P17" s="16">
        <v>3145.29</v>
      </c>
      <c r="Q17" s="15">
        <f t="shared" si="1"/>
        <v>1</v>
      </c>
      <c r="R17" s="44">
        <v>0</v>
      </c>
      <c r="S17" s="45">
        <f t="shared" si="2"/>
        <v>0</v>
      </c>
      <c r="T17" s="44">
        <f t="shared" si="3"/>
        <v>3145.29</v>
      </c>
      <c r="U17" s="15">
        <f t="shared" si="4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12</v>
      </c>
      <c r="I18" s="14">
        <v>4</v>
      </c>
      <c r="J18" s="14">
        <v>8</v>
      </c>
      <c r="K18" s="14">
        <v>0</v>
      </c>
      <c r="L18" s="14">
        <v>3</v>
      </c>
      <c r="M18" s="13">
        <v>0</v>
      </c>
      <c r="N18" s="15">
        <f t="shared" si="5"/>
        <v>0</v>
      </c>
      <c r="O18" s="16">
        <v>1979.86</v>
      </c>
      <c r="P18" s="16">
        <v>1979.86</v>
      </c>
      <c r="Q18" s="15">
        <f t="shared" si="1"/>
        <v>1</v>
      </c>
      <c r="R18" s="44">
        <v>1979.86</v>
      </c>
      <c r="S18" s="45">
        <f t="shared" si="2"/>
        <v>1</v>
      </c>
      <c r="T18" s="44">
        <f t="shared" si="3"/>
        <v>0</v>
      </c>
      <c r="U18" s="15">
        <f t="shared" si="4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3223.67</v>
      </c>
      <c r="H19" s="14">
        <v>10</v>
      </c>
      <c r="I19" s="14">
        <v>4</v>
      </c>
      <c r="J19" s="14">
        <v>6</v>
      </c>
      <c r="K19" s="14">
        <v>3</v>
      </c>
      <c r="L19" s="14">
        <v>6</v>
      </c>
      <c r="M19" s="13">
        <v>3</v>
      </c>
      <c r="N19" s="15">
        <f t="shared" si="5"/>
        <v>0.3</v>
      </c>
      <c r="O19" s="16">
        <v>3223.67</v>
      </c>
      <c r="P19" s="16">
        <v>3223.67</v>
      </c>
      <c r="Q19" s="15">
        <f t="shared" si="1"/>
        <v>1</v>
      </c>
      <c r="R19" s="44">
        <v>3223.67</v>
      </c>
      <c r="S19" s="45">
        <f t="shared" si="2"/>
        <v>1</v>
      </c>
      <c r="T19" s="44">
        <f t="shared" si="3"/>
        <v>0</v>
      </c>
      <c r="U19" s="15">
        <f t="shared" si="4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7074.65</v>
      </c>
      <c r="H20" s="14">
        <v>12</v>
      </c>
      <c r="I20" s="14">
        <v>2</v>
      </c>
      <c r="J20" s="14">
        <v>10</v>
      </c>
      <c r="K20" s="14">
        <v>0</v>
      </c>
      <c r="L20" s="14">
        <v>9</v>
      </c>
      <c r="M20" s="13">
        <v>0</v>
      </c>
      <c r="N20" s="15">
        <f t="shared" si="5"/>
        <v>0</v>
      </c>
      <c r="O20" s="16">
        <v>7074.65</v>
      </c>
      <c r="P20" s="16">
        <f>O20</f>
        <v>7074.65</v>
      </c>
      <c r="Q20" s="15">
        <f t="shared" si="1"/>
        <v>1</v>
      </c>
      <c r="R20" s="44">
        <v>0</v>
      </c>
      <c r="S20" s="45">
        <f t="shared" si="2"/>
        <v>0</v>
      </c>
      <c r="T20" s="44">
        <f t="shared" si="3"/>
        <v>7074.65</v>
      </c>
      <c r="U20" s="15">
        <f t="shared" si="4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10</v>
      </c>
      <c r="I21" s="14">
        <v>2</v>
      </c>
      <c r="J21" s="14">
        <v>8</v>
      </c>
      <c r="K21" s="14">
        <v>0</v>
      </c>
      <c r="L21" s="14">
        <v>3</v>
      </c>
      <c r="M21" s="13">
        <v>0</v>
      </c>
      <c r="N21" s="15">
        <f t="shared" si="5"/>
        <v>0</v>
      </c>
      <c r="O21" s="16">
        <v>2809.76</v>
      </c>
      <c r="P21" s="16">
        <v>2809.76</v>
      </c>
      <c r="Q21" s="15">
        <f t="shared" si="1"/>
        <v>1</v>
      </c>
      <c r="R21" s="44">
        <v>2809.76</v>
      </c>
      <c r="S21" s="45">
        <f t="shared" si="2"/>
        <v>1</v>
      </c>
      <c r="T21" s="44">
        <f t="shared" si="3"/>
        <v>0</v>
      </c>
      <c r="U21" s="15">
        <f t="shared" si="4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6381.32</v>
      </c>
      <c r="H22" s="14">
        <v>21</v>
      </c>
      <c r="I22" s="14">
        <v>7</v>
      </c>
      <c r="J22" s="14">
        <v>14</v>
      </c>
      <c r="K22" s="14">
        <v>9</v>
      </c>
      <c r="L22" s="14">
        <v>14</v>
      </c>
      <c r="M22" s="13">
        <v>9</v>
      </c>
      <c r="N22" s="15">
        <f t="shared" si="5"/>
        <v>0.42857142857142855</v>
      </c>
      <c r="O22" s="16">
        <v>6381.32</v>
      </c>
      <c r="P22" s="16">
        <v>6381.32</v>
      </c>
      <c r="Q22" s="15">
        <f t="shared" si="1"/>
        <v>1</v>
      </c>
      <c r="R22" s="44">
        <v>6381.32</v>
      </c>
      <c r="S22" s="45">
        <f t="shared" si="2"/>
        <v>1</v>
      </c>
      <c r="T22" s="44">
        <f t="shared" si="3"/>
        <v>0</v>
      </c>
      <c r="U22" s="15">
        <f t="shared" si="4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13403.28</v>
      </c>
      <c r="H23" s="14">
        <v>20</v>
      </c>
      <c r="I23" s="14">
        <v>3</v>
      </c>
      <c r="J23" s="14">
        <v>17</v>
      </c>
      <c r="K23" s="14">
        <v>0</v>
      </c>
      <c r="L23" s="14">
        <v>8</v>
      </c>
      <c r="M23" s="13">
        <v>0</v>
      </c>
      <c r="N23" s="15">
        <f t="shared" si="5"/>
        <v>0</v>
      </c>
      <c r="O23" s="16">
        <v>13403.28</v>
      </c>
      <c r="P23" s="16">
        <v>13403.28</v>
      </c>
      <c r="Q23" s="15">
        <f t="shared" si="1"/>
        <v>1</v>
      </c>
      <c r="R23" s="44">
        <v>0</v>
      </c>
      <c r="S23" s="45">
        <f t="shared" si="2"/>
        <v>0</v>
      </c>
      <c r="T23" s="44">
        <f t="shared" si="3"/>
        <v>13403.28</v>
      </c>
      <c r="U23" s="15">
        <f t="shared" si="4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v>9</v>
      </c>
      <c r="I24" s="14">
        <v>0</v>
      </c>
      <c r="J24" s="14">
        <v>9</v>
      </c>
      <c r="K24" s="14">
        <v>1</v>
      </c>
      <c r="L24" s="14">
        <v>5</v>
      </c>
      <c r="M24" s="13">
        <v>1</v>
      </c>
      <c r="N24" s="15">
        <f t="shared" si="5"/>
        <v>0.1111111111111111</v>
      </c>
      <c r="O24" s="16">
        <v>5447.66</v>
      </c>
      <c r="P24" s="16">
        <v>5447.66</v>
      </c>
      <c r="Q24" s="15">
        <f t="shared" si="1"/>
        <v>1</v>
      </c>
      <c r="R24" s="44">
        <v>0</v>
      </c>
      <c r="S24" s="45">
        <f t="shared" si="2"/>
        <v>0</v>
      </c>
      <c r="T24" s="44">
        <f t="shared" si="3"/>
        <v>5447.66</v>
      </c>
      <c r="U24" s="15">
        <f t="shared" si="4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7518.31</v>
      </c>
      <c r="H25" s="14">
        <v>18</v>
      </c>
      <c r="I25" s="14">
        <v>1</v>
      </c>
      <c r="J25" s="14">
        <v>17</v>
      </c>
      <c r="K25" s="14">
        <v>1</v>
      </c>
      <c r="L25" s="14">
        <v>14</v>
      </c>
      <c r="M25" s="13">
        <v>1</v>
      </c>
      <c r="N25" s="15">
        <f t="shared" si="5"/>
        <v>5.5555555555555552E-2</v>
      </c>
      <c r="O25" s="16">
        <v>7518.31</v>
      </c>
      <c r="P25" s="16">
        <v>7518.31</v>
      </c>
      <c r="Q25" s="15">
        <f t="shared" si="1"/>
        <v>1</v>
      </c>
      <c r="R25" s="44">
        <v>7518.31</v>
      </c>
      <c r="S25" s="45">
        <f t="shared" si="2"/>
        <v>1</v>
      </c>
      <c r="T25" s="44">
        <f t="shared" si="3"/>
        <v>0</v>
      </c>
      <c r="U25" s="15">
        <f t="shared" si="4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5"/>
        <v>0</v>
      </c>
      <c r="O26" s="16">
        <v>0</v>
      </c>
      <c r="P26" s="16">
        <v>1</v>
      </c>
      <c r="Q26" s="15">
        <f t="shared" si="1"/>
        <v>0</v>
      </c>
      <c r="R26" s="44">
        <v>0</v>
      </c>
      <c r="S26" s="45">
        <f t="shared" si="2"/>
        <v>0</v>
      </c>
      <c r="T26" s="44">
        <f t="shared" si="3"/>
        <v>1</v>
      </c>
      <c r="U26" s="15">
        <f t="shared" si="4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6</v>
      </c>
      <c r="I27" s="14">
        <v>2</v>
      </c>
      <c r="J27" s="14">
        <v>4</v>
      </c>
      <c r="K27" s="14">
        <v>0</v>
      </c>
      <c r="L27" s="14">
        <v>0</v>
      </c>
      <c r="M27" s="13">
        <v>0</v>
      </c>
      <c r="N27" s="15">
        <f t="shared" si="5"/>
        <v>0</v>
      </c>
      <c r="O27" s="16">
        <v>1</v>
      </c>
      <c r="P27" s="16">
        <v>1</v>
      </c>
      <c r="Q27" s="15">
        <f t="shared" si="1"/>
        <v>1</v>
      </c>
      <c r="R27" s="44">
        <v>0</v>
      </c>
      <c r="S27" s="45">
        <f t="shared" si="2"/>
        <v>0</v>
      </c>
      <c r="T27" s="44">
        <f t="shared" si="3"/>
        <v>1</v>
      </c>
      <c r="U27" s="15">
        <f t="shared" si="4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8692.92</v>
      </c>
      <c r="H28" s="14">
        <v>23</v>
      </c>
      <c r="I28" s="14">
        <v>10</v>
      </c>
      <c r="J28" s="14">
        <v>13</v>
      </c>
      <c r="K28" s="14">
        <v>2</v>
      </c>
      <c r="L28" s="14">
        <v>10</v>
      </c>
      <c r="M28" s="13">
        <v>2</v>
      </c>
      <c r="N28" s="15">
        <f t="shared" si="5"/>
        <v>8.6956521739130432E-2</v>
      </c>
      <c r="O28" s="16">
        <v>8692.92</v>
      </c>
      <c r="P28" s="16">
        <v>8692.92</v>
      </c>
      <c r="Q28" s="15">
        <f t="shared" si="1"/>
        <v>1</v>
      </c>
      <c r="R28" s="44">
        <v>0</v>
      </c>
      <c r="S28" s="45">
        <f t="shared" si="2"/>
        <v>0</v>
      </c>
      <c r="T28" s="44">
        <f t="shared" si="3"/>
        <v>8692.92</v>
      </c>
      <c r="U28" s="15">
        <f t="shared" si="4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9</v>
      </c>
      <c r="I29" s="14">
        <v>2</v>
      </c>
      <c r="J29" s="14">
        <v>7</v>
      </c>
      <c r="K29" s="14">
        <v>0</v>
      </c>
      <c r="L29" s="14">
        <v>0</v>
      </c>
      <c r="M29" s="13">
        <v>0</v>
      </c>
      <c r="N29" s="15">
        <f t="shared" si="5"/>
        <v>0</v>
      </c>
      <c r="O29" s="16">
        <v>1</v>
      </c>
      <c r="P29" s="16">
        <v>1</v>
      </c>
      <c r="Q29" s="15">
        <f t="shared" si="1"/>
        <v>1</v>
      </c>
      <c r="R29" s="44">
        <v>0</v>
      </c>
      <c r="S29" s="45">
        <f t="shared" si="2"/>
        <v>0</v>
      </c>
      <c r="T29" s="44">
        <f t="shared" si="3"/>
        <v>1</v>
      </c>
      <c r="U29" s="15">
        <f t="shared" si="4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1305.7</v>
      </c>
      <c r="H30" s="14">
        <v>5</v>
      </c>
      <c r="I30" s="14">
        <v>0</v>
      </c>
      <c r="J30" s="14">
        <v>5</v>
      </c>
      <c r="K30" s="14">
        <v>0</v>
      </c>
      <c r="L30" s="14">
        <v>1</v>
      </c>
      <c r="M30" s="13">
        <v>0</v>
      </c>
      <c r="N30" s="15">
        <f t="shared" si="5"/>
        <v>0</v>
      </c>
      <c r="O30" s="16">
        <v>1305.7</v>
      </c>
      <c r="P30" s="16">
        <v>1305.7</v>
      </c>
      <c r="Q30" s="15">
        <f t="shared" si="1"/>
        <v>1</v>
      </c>
      <c r="R30" s="44">
        <v>1305.7</v>
      </c>
      <c r="S30" s="45">
        <f t="shared" si="2"/>
        <v>1</v>
      </c>
      <c r="T30" s="44">
        <f t="shared" si="3"/>
        <v>0</v>
      </c>
      <c r="U30" s="15">
        <f t="shared" si="4"/>
        <v>0</v>
      </c>
    </row>
    <row r="31" spans="1:21" ht="16.5" customHeight="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9</v>
      </c>
      <c r="I31" s="14">
        <v>2</v>
      </c>
      <c r="J31" s="14">
        <v>7</v>
      </c>
      <c r="K31" s="14">
        <v>0</v>
      </c>
      <c r="L31" s="14">
        <v>0</v>
      </c>
      <c r="M31" s="13">
        <v>0</v>
      </c>
      <c r="N31" s="15">
        <f t="shared" si="5"/>
        <v>0</v>
      </c>
      <c r="O31" s="16">
        <v>1</v>
      </c>
      <c r="P31" s="16">
        <v>1</v>
      </c>
      <c r="Q31" s="15">
        <f t="shared" si="1"/>
        <v>1</v>
      </c>
      <c r="R31" s="44">
        <v>0</v>
      </c>
      <c r="S31" s="45">
        <f t="shared" si="2"/>
        <v>0</v>
      </c>
      <c r="T31" s="44">
        <f t="shared" si="3"/>
        <v>1</v>
      </c>
      <c r="U31" s="15">
        <f t="shared" si="4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3</v>
      </c>
      <c r="I32" s="14">
        <v>0</v>
      </c>
      <c r="J32" s="14">
        <v>3</v>
      </c>
      <c r="K32" s="14">
        <v>0</v>
      </c>
      <c r="L32" s="14">
        <v>0</v>
      </c>
      <c r="M32" s="13">
        <v>0</v>
      </c>
      <c r="N32" s="15">
        <f t="shared" si="5"/>
        <v>0</v>
      </c>
      <c r="O32" s="16">
        <v>1</v>
      </c>
      <c r="P32" s="16">
        <v>1</v>
      </c>
      <c r="Q32" s="15">
        <f t="shared" si="1"/>
        <v>1</v>
      </c>
      <c r="R32" s="44">
        <v>0</v>
      </c>
      <c r="S32" s="45">
        <f t="shared" si="2"/>
        <v>0</v>
      </c>
      <c r="T32" s="44">
        <f t="shared" si="3"/>
        <v>1</v>
      </c>
      <c r="U32" s="15">
        <f t="shared" si="4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2678.38</v>
      </c>
      <c r="H33" s="14">
        <v>5</v>
      </c>
      <c r="I33" s="14">
        <v>0</v>
      </c>
      <c r="J33" s="14">
        <v>5</v>
      </c>
      <c r="K33" s="14">
        <v>0</v>
      </c>
      <c r="L33" s="14">
        <v>4</v>
      </c>
      <c r="M33" s="13">
        <v>0</v>
      </c>
      <c r="N33" s="15">
        <f t="shared" si="5"/>
        <v>0</v>
      </c>
      <c r="O33" s="16">
        <v>2678.38</v>
      </c>
      <c r="P33" s="16">
        <v>2678.38</v>
      </c>
      <c r="Q33" s="15">
        <f t="shared" si="1"/>
        <v>1</v>
      </c>
      <c r="R33" s="44">
        <v>0</v>
      </c>
      <c r="S33" s="45">
        <f t="shared" si="2"/>
        <v>0</v>
      </c>
      <c r="T33" s="44">
        <f t="shared" si="3"/>
        <v>2678.38</v>
      </c>
      <c r="U33" s="15">
        <f t="shared" si="4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5"/>
        <v>0.25</v>
      </c>
      <c r="O34" s="16">
        <v>208.06</v>
      </c>
      <c r="P34" s="16">
        <v>208.06</v>
      </c>
      <c r="Q34" s="15">
        <f t="shared" si="1"/>
        <v>1</v>
      </c>
      <c r="R34" s="44">
        <v>208.06</v>
      </c>
      <c r="S34" s="45">
        <f t="shared" si="2"/>
        <v>1</v>
      </c>
      <c r="T34" s="44">
        <f t="shared" si="3"/>
        <v>0</v>
      </c>
      <c r="U34" s="15">
        <f t="shared" si="4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2121.15</v>
      </c>
      <c r="H35" s="14">
        <v>4</v>
      </c>
      <c r="I35" s="14">
        <v>0</v>
      </c>
      <c r="J35" s="14">
        <v>4</v>
      </c>
      <c r="K35" s="14">
        <v>0</v>
      </c>
      <c r="L35" s="14">
        <v>4</v>
      </c>
      <c r="M35" s="13">
        <v>0</v>
      </c>
      <c r="N35" s="15">
        <f t="shared" si="5"/>
        <v>0</v>
      </c>
      <c r="O35" s="16">
        <v>2121.15</v>
      </c>
      <c r="P35" s="16">
        <v>2121.15</v>
      </c>
      <c r="Q35" s="15">
        <f t="shared" si="1"/>
        <v>1</v>
      </c>
      <c r="R35" s="44">
        <v>0</v>
      </c>
      <c r="S35" s="45">
        <f t="shared" si="2"/>
        <v>0</v>
      </c>
      <c r="T35" s="44">
        <f t="shared" si="3"/>
        <v>2121.15</v>
      </c>
      <c r="U35" s="15">
        <f t="shared" si="4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3939.93</v>
      </c>
      <c r="H36" s="14">
        <v>6</v>
      </c>
      <c r="I36" s="14">
        <v>2</v>
      </c>
      <c r="J36" s="14">
        <v>4</v>
      </c>
      <c r="K36" s="14">
        <v>2</v>
      </c>
      <c r="L36" s="14">
        <v>5</v>
      </c>
      <c r="M36" s="13">
        <v>2</v>
      </c>
      <c r="N36" s="15">
        <f t="shared" si="5"/>
        <v>0.33333333333333331</v>
      </c>
      <c r="O36" s="16">
        <v>3939.93</v>
      </c>
      <c r="P36" s="16">
        <v>3939.93</v>
      </c>
      <c r="Q36" s="15">
        <f t="shared" si="1"/>
        <v>1</v>
      </c>
      <c r="R36" s="44">
        <v>0</v>
      </c>
      <c r="S36" s="45">
        <f t="shared" si="2"/>
        <v>0</v>
      </c>
      <c r="T36" s="44">
        <f t="shared" si="3"/>
        <v>3939.93</v>
      </c>
      <c r="U36" s="15">
        <f t="shared" si="4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2</v>
      </c>
      <c r="I37" s="14">
        <v>0</v>
      </c>
      <c r="J37" s="14">
        <v>2</v>
      </c>
      <c r="K37" s="14">
        <v>1</v>
      </c>
      <c r="L37" s="14">
        <v>1</v>
      </c>
      <c r="M37" s="13">
        <v>1</v>
      </c>
      <c r="N37" s="15">
        <f t="shared" si="5"/>
        <v>0.5</v>
      </c>
      <c r="O37" s="16">
        <v>317.68</v>
      </c>
      <c r="P37" s="16">
        <v>317.68</v>
      </c>
      <c r="Q37" s="15">
        <f t="shared" si="1"/>
        <v>1</v>
      </c>
      <c r="R37" s="44">
        <v>317.68</v>
      </c>
      <c r="S37" s="45">
        <f t="shared" si="2"/>
        <v>1</v>
      </c>
      <c r="T37" s="44">
        <f t="shared" si="3"/>
        <v>0</v>
      </c>
      <c r="U37" s="15">
        <f t="shared" si="4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si="0"/>
        <v>2981.91</v>
      </c>
      <c r="H38" s="14">
        <v>6</v>
      </c>
      <c r="I38" s="14">
        <v>0</v>
      </c>
      <c r="J38" s="14">
        <v>6</v>
      </c>
      <c r="K38" s="14">
        <v>2</v>
      </c>
      <c r="L38" s="14">
        <v>3</v>
      </c>
      <c r="M38" s="13">
        <v>2</v>
      </c>
      <c r="N38" s="15">
        <f t="shared" si="5"/>
        <v>0.33333333333333331</v>
      </c>
      <c r="O38" s="16">
        <v>2981.91</v>
      </c>
      <c r="P38" s="16">
        <v>2981.91</v>
      </c>
      <c r="Q38" s="15">
        <f t="shared" ref="Q38:Q69" si="6">IF(O38=0,0,P38/O38)</f>
        <v>1</v>
      </c>
      <c r="R38" s="44">
        <v>122.8</v>
      </c>
      <c r="S38" s="45">
        <f t="shared" si="2"/>
        <v>4.1181658735508449E-2</v>
      </c>
      <c r="T38" s="44">
        <f t="shared" si="3"/>
        <v>2859.1099999999997</v>
      </c>
      <c r="U38" s="15">
        <f t="shared" si="4"/>
        <v>0.9588183412644915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0"/>
        <v>8717.89</v>
      </c>
      <c r="H39" s="14">
        <v>15</v>
      </c>
      <c r="I39" s="14">
        <v>4</v>
      </c>
      <c r="J39" s="14">
        <v>11</v>
      </c>
      <c r="K39" s="14">
        <v>1</v>
      </c>
      <c r="L39" s="14">
        <v>6</v>
      </c>
      <c r="M39" s="13">
        <v>1</v>
      </c>
      <c r="N39" s="15">
        <f t="shared" si="5"/>
        <v>6.6666666666666666E-2</v>
      </c>
      <c r="O39" s="16">
        <v>8717.89</v>
      </c>
      <c r="P39" s="16">
        <v>8717.89</v>
      </c>
      <c r="Q39" s="15">
        <f t="shared" si="6"/>
        <v>1</v>
      </c>
      <c r="R39" s="44">
        <v>520.16999999999996</v>
      </c>
      <c r="S39" s="45">
        <f t="shared" si="2"/>
        <v>5.9666960698058817E-2</v>
      </c>
      <c r="T39" s="44">
        <f t="shared" si="3"/>
        <v>8197.7199999999993</v>
      </c>
      <c r="U39" s="15">
        <f t="shared" si="4"/>
        <v>0.94033303930194112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0"/>
        <v>2469.0500000000002</v>
      </c>
      <c r="H40" s="14">
        <v>14</v>
      </c>
      <c r="I40" s="14">
        <v>0</v>
      </c>
      <c r="J40" s="14">
        <v>14</v>
      </c>
      <c r="K40" s="14">
        <v>4</v>
      </c>
      <c r="L40" s="14">
        <v>8</v>
      </c>
      <c r="M40" s="13">
        <v>4</v>
      </c>
      <c r="N40" s="15">
        <f t="shared" si="5"/>
        <v>0.2857142857142857</v>
      </c>
      <c r="O40" s="16">
        <v>2469.0500000000002</v>
      </c>
      <c r="P40" s="16">
        <v>2469.0500000000002</v>
      </c>
      <c r="Q40" s="15">
        <f t="shared" si="6"/>
        <v>1</v>
      </c>
      <c r="R40" s="44">
        <v>1490.61</v>
      </c>
      <c r="S40" s="45">
        <f t="shared" si="2"/>
        <v>0.60371802920151463</v>
      </c>
      <c r="T40" s="44">
        <f t="shared" si="3"/>
        <v>978.44000000000028</v>
      </c>
      <c r="U40" s="15">
        <f t="shared" si="4"/>
        <v>0.39628197079848532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0"/>
        <v>5961.53</v>
      </c>
      <c r="H41" s="14">
        <v>9</v>
      </c>
      <c r="I41" s="14">
        <v>1</v>
      </c>
      <c r="J41" s="14">
        <v>8</v>
      </c>
      <c r="K41" s="14">
        <v>2</v>
      </c>
      <c r="L41" s="14">
        <v>13</v>
      </c>
      <c r="M41" s="13">
        <v>1</v>
      </c>
      <c r="N41" s="15">
        <f t="shared" si="5"/>
        <v>0.22222222222222221</v>
      </c>
      <c r="O41" s="16">
        <f>362.75+5598.78</f>
        <v>5961.53</v>
      </c>
      <c r="P41" s="16">
        <f>O41</f>
        <v>5961.53</v>
      </c>
      <c r="Q41" s="15">
        <f t="shared" si="6"/>
        <v>1</v>
      </c>
      <c r="R41" s="44">
        <v>362.75</v>
      </c>
      <c r="S41" s="45">
        <f t="shared" si="2"/>
        <v>6.084847346234943E-2</v>
      </c>
      <c r="T41" s="44">
        <f t="shared" si="3"/>
        <v>5598.78</v>
      </c>
      <c r="U41" s="15">
        <f t="shared" si="4"/>
        <v>0.93915152653765055</v>
      </c>
    </row>
    <row r="42" spans="1:21">
      <c r="A42" s="23">
        <v>37</v>
      </c>
      <c r="B42" s="11" t="s">
        <v>22</v>
      </c>
      <c r="C42" s="31"/>
      <c r="D42" s="22" t="s">
        <v>201</v>
      </c>
      <c r="E42" s="30" t="s">
        <v>51</v>
      </c>
      <c r="F42" s="11" t="s">
        <v>202</v>
      </c>
      <c r="G42" s="20">
        <v>1</v>
      </c>
      <c r="H42" s="14">
        <v>3</v>
      </c>
      <c r="I42" s="14">
        <v>0</v>
      </c>
      <c r="J42" s="14">
        <v>3</v>
      </c>
      <c r="K42" s="14">
        <v>0</v>
      </c>
      <c r="L42" s="14">
        <v>0</v>
      </c>
      <c r="M42" s="13">
        <v>0</v>
      </c>
      <c r="N42" s="15">
        <f t="shared" si="5"/>
        <v>0</v>
      </c>
      <c r="O42" s="16">
        <v>1</v>
      </c>
      <c r="P42" s="16">
        <v>1</v>
      </c>
      <c r="Q42" s="15">
        <f t="shared" si="6"/>
        <v>1</v>
      </c>
      <c r="R42" s="44">
        <v>0</v>
      </c>
      <c r="S42" s="45">
        <v>0</v>
      </c>
      <c r="T42" s="44">
        <v>0</v>
      </c>
      <c r="U42" s="15">
        <v>0</v>
      </c>
    </row>
    <row r="43" spans="1:21">
      <c r="A43" s="23">
        <v>38</v>
      </c>
      <c r="B43" s="11" t="s">
        <v>22</v>
      </c>
      <c r="C43" s="31"/>
      <c r="D43" s="24" t="s">
        <v>128</v>
      </c>
      <c r="E43" s="30" t="s">
        <v>34</v>
      </c>
      <c r="F43" s="11" t="s">
        <v>129</v>
      </c>
      <c r="G43" s="20">
        <f t="shared" ref="G43:G49" si="7">(P43)</f>
        <v>3892.75</v>
      </c>
      <c r="H43" s="14">
        <v>3</v>
      </c>
      <c r="I43" s="14">
        <v>0</v>
      </c>
      <c r="J43" s="14">
        <v>3</v>
      </c>
      <c r="K43" s="14">
        <v>0</v>
      </c>
      <c r="L43" s="14">
        <v>2</v>
      </c>
      <c r="M43" s="13">
        <v>0</v>
      </c>
      <c r="N43" s="15">
        <f t="shared" si="5"/>
        <v>0</v>
      </c>
      <c r="O43" s="16">
        <f>2966.14+926.61</f>
        <v>3892.75</v>
      </c>
      <c r="P43" s="16">
        <f>O43</f>
        <v>3892.75</v>
      </c>
      <c r="Q43" s="15">
        <f t="shared" si="6"/>
        <v>1</v>
      </c>
      <c r="R43" s="44">
        <v>2966.14</v>
      </c>
      <c r="S43" s="45">
        <f t="shared" ref="S43:S78" si="8">IF(P43=0,0,R43/P43)</f>
        <v>0.76196519170252386</v>
      </c>
      <c r="T43" s="44">
        <f t="shared" ref="T43:T77" si="9">(P43-R43)</f>
        <v>926.61000000000013</v>
      </c>
      <c r="U43" s="15">
        <f t="shared" ref="U43:U78" si="10">IF(P43=0,0,T43/P43)</f>
        <v>0.23803480829747611</v>
      </c>
    </row>
    <row r="44" spans="1:21">
      <c r="A44" s="23">
        <v>39</v>
      </c>
      <c r="B44" s="11" t="s">
        <v>22</v>
      </c>
      <c r="C44" s="31"/>
      <c r="D44" s="24" t="s">
        <v>130</v>
      </c>
      <c r="E44" s="30" t="s">
        <v>26</v>
      </c>
      <c r="F44" s="11" t="s">
        <v>131</v>
      </c>
      <c r="G44" s="20">
        <f t="shared" si="7"/>
        <v>1119</v>
      </c>
      <c r="H44" s="14">
        <v>9</v>
      </c>
      <c r="I44" s="14">
        <v>1</v>
      </c>
      <c r="J44" s="14">
        <v>8</v>
      </c>
      <c r="K44" s="14">
        <v>0</v>
      </c>
      <c r="L44" s="14">
        <v>2</v>
      </c>
      <c r="M44" s="13">
        <v>0</v>
      </c>
      <c r="N44" s="15">
        <f t="shared" si="5"/>
        <v>0</v>
      </c>
      <c r="O44" s="16">
        <v>1119</v>
      </c>
      <c r="P44" s="16">
        <v>1119</v>
      </c>
      <c r="Q44" s="15">
        <f t="shared" si="6"/>
        <v>1</v>
      </c>
      <c r="R44" s="44">
        <v>0</v>
      </c>
      <c r="S44" s="45">
        <f t="shared" si="8"/>
        <v>0</v>
      </c>
      <c r="T44" s="44">
        <f t="shared" si="9"/>
        <v>1119</v>
      </c>
      <c r="U44" s="15">
        <f t="shared" si="10"/>
        <v>1</v>
      </c>
    </row>
    <row r="45" spans="1:21">
      <c r="A45" s="23">
        <v>40</v>
      </c>
      <c r="B45" s="11" t="s">
        <v>22</v>
      </c>
      <c r="C45" s="31"/>
      <c r="D45" s="22" t="s">
        <v>72</v>
      </c>
      <c r="E45" s="30" t="s">
        <v>34</v>
      </c>
      <c r="F45" s="11" t="s">
        <v>132</v>
      </c>
      <c r="G45" s="20">
        <f t="shared" si="7"/>
        <v>1338.36</v>
      </c>
      <c r="H45" s="14">
        <v>4</v>
      </c>
      <c r="I45" s="14">
        <v>0</v>
      </c>
      <c r="J45" s="14">
        <v>4</v>
      </c>
      <c r="K45" s="14">
        <v>0</v>
      </c>
      <c r="L45" s="14">
        <v>3</v>
      </c>
      <c r="M45" s="13">
        <v>0</v>
      </c>
      <c r="N45" s="15">
        <f t="shared" si="5"/>
        <v>0</v>
      </c>
      <c r="O45" s="16">
        <v>1338.36</v>
      </c>
      <c r="P45" s="16">
        <v>1338.36</v>
      </c>
      <c r="Q45" s="15">
        <f t="shared" si="6"/>
        <v>1</v>
      </c>
      <c r="R45" s="44">
        <v>1338.36</v>
      </c>
      <c r="S45" s="45">
        <f t="shared" si="8"/>
        <v>1</v>
      </c>
      <c r="T45" s="44">
        <f t="shared" si="9"/>
        <v>0</v>
      </c>
      <c r="U45" s="15">
        <f t="shared" si="10"/>
        <v>0</v>
      </c>
    </row>
    <row r="46" spans="1:21">
      <c r="A46" s="23">
        <v>41</v>
      </c>
      <c r="B46" s="11" t="s">
        <v>22</v>
      </c>
      <c r="C46" s="31"/>
      <c r="D46" s="25" t="s">
        <v>54</v>
      </c>
      <c r="E46" s="30" t="s">
        <v>30</v>
      </c>
      <c r="F46" s="11" t="s">
        <v>133</v>
      </c>
      <c r="G46" s="20">
        <f t="shared" si="7"/>
        <v>14128.15</v>
      </c>
      <c r="H46" s="14">
        <v>8</v>
      </c>
      <c r="I46" s="14">
        <v>2</v>
      </c>
      <c r="J46" s="14">
        <v>6</v>
      </c>
      <c r="K46" s="14">
        <v>4</v>
      </c>
      <c r="L46" s="14">
        <v>6</v>
      </c>
      <c r="M46" s="13">
        <v>4</v>
      </c>
      <c r="N46" s="15">
        <f t="shared" si="5"/>
        <v>0.5</v>
      </c>
      <c r="O46" s="16">
        <v>14128.15</v>
      </c>
      <c r="P46" s="16">
        <v>14128.15</v>
      </c>
      <c r="Q46" s="15">
        <f t="shared" si="6"/>
        <v>1</v>
      </c>
      <c r="R46" s="44">
        <v>5607.21</v>
      </c>
      <c r="S46" s="45">
        <f t="shared" si="8"/>
        <v>0.39688211124598766</v>
      </c>
      <c r="T46" s="44">
        <f t="shared" si="9"/>
        <v>8520.9399999999987</v>
      </c>
      <c r="U46" s="15">
        <f t="shared" si="10"/>
        <v>0.60311788875401229</v>
      </c>
    </row>
    <row r="47" spans="1:21">
      <c r="A47" s="23">
        <v>42</v>
      </c>
      <c r="B47" s="11" t="s">
        <v>22</v>
      </c>
      <c r="C47" s="31"/>
      <c r="D47" s="25" t="s">
        <v>55</v>
      </c>
      <c r="E47" s="30" t="s">
        <v>56</v>
      </c>
      <c r="F47" s="11" t="s">
        <v>134</v>
      </c>
      <c r="G47" s="20">
        <f t="shared" si="7"/>
        <v>2012.14</v>
      </c>
      <c r="H47" s="14">
        <v>17</v>
      </c>
      <c r="I47" s="14">
        <v>2</v>
      </c>
      <c r="J47" s="14">
        <v>15</v>
      </c>
      <c r="K47" s="14">
        <v>4</v>
      </c>
      <c r="L47" s="14">
        <v>4</v>
      </c>
      <c r="M47" s="13">
        <v>4</v>
      </c>
      <c r="N47" s="15">
        <f t="shared" si="5"/>
        <v>0.23529411764705882</v>
      </c>
      <c r="O47" s="16">
        <v>2012.14</v>
      </c>
      <c r="P47" s="16">
        <v>2012.14</v>
      </c>
      <c r="Q47" s="15">
        <f t="shared" si="6"/>
        <v>1</v>
      </c>
      <c r="R47" s="44">
        <v>2012.14</v>
      </c>
      <c r="S47" s="45">
        <f t="shared" si="8"/>
        <v>1</v>
      </c>
      <c r="T47" s="44">
        <f t="shared" si="9"/>
        <v>0</v>
      </c>
      <c r="U47" s="15">
        <f t="shared" si="10"/>
        <v>0</v>
      </c>
    </row>
    <row r="48" spans="1:21">
      <c r="A48" s="23">
        <v>43</v>
      </c>
      <c r="B48" s="11" t="s">
        <v>22</v>
      </c>
      <c r="C48" s="31"/>
      <c r="D48" s="24" t="s">
        <v>135</v>
      </c>
      <c r="E48" s="30" t="s">
        <v>34</v>
      </c>
      <c r="F48" s="11" t="s">
        <v>136</v>
      </c>
      <c r="G48" s="20">
        <f t="shared" si="7"/>
        <v>6588.42</v>
      </c>
      <c r="H48" s="14">
        <v>8</v>
      </c>
      <c r="I48" s="14">
        <v>0</v>
      </c>
      <c r="J48" s="14">
        <v>8</v>
      </c>
      <c r="K48" s="14">
        <v>0</v>
      </c>
      <c r="L48" s="14">
        <v>7</v>
      </c>
      <c r="M48" s="13">
        <v>0</v>
      </c>
      <c r="N48" s="15">
        <f t="shared" si="5"/>
        <v>0</v>
      </c>
      <c r="O48" s="16">
        <v>6588.42</v>
      </c>
      <c r="P48" s="16">
        <f>O48</f>
        <v>6588.42</v>
      </c>
      <c r="Q48" s="15">
        <f t="shared" si="6"/>
        <v>1</v>
      </c>
      <c r="R48" s="44">
        <v>0</v>
      </c>
      <c r="S48" s="45">
        <f t="shared" si="8"/>
        <v>0</v>
      </c>
      <c r="T48" s="44">
        <f t="shared" si="9"/>
        <v>6588.42</v>
      </c>
      <c r="U48" s="15">
        <f t="shared" si="10"/>
        <v>1</v>
      </c>
    </row>
    <row r="49" spans="1:21">
      <c r="A49" s="23">
        <v>44</v>
      </c>
      <c r="B49" s="11" t="s">
        <v>22</v>
      </c>
      <c r="C49" s="31"/>
      <c r="D49" s="25" t="s">
        <v>57</v>
      </c>
      <c r="E49" s="30" t="s">
        <v>26</v>
      </c>
      <c r="F49" s="11" t="s">
        <v>137</v>
      </c>
      <c r="G49" s="20">
        <f t="shared" si="7"/>
        <v>7850.4</v>
      </c>
      <c r="H49" s="14">
        <v>8</v>
      </c>
      <c r="I49" s="14">
        <v>0</v>
      </c>
      <c r="J49" s="14">
        <v>8</v>
      </c>
      <c r="K49" s="14">
        <v>3</v>
      </c>
      <c r="L49" s="14">
        <v>9</v>
      </c>
      <c r="M49" s="13">
        <v>3</v>
      </c>
      <c r="N49" s="15">
        <f t="shared" si="5"/>
        <v>0.375</v>
      </c>
      <c r="O49" s="16">
        <v>7850.4</v>
      </c>
      <c r="P49" s="16">
        <v>7850.4</v>
      </c>
      <c r="Q49" s="15">
        <f t="shared" si="6"/>
        <v>1</v>
      </c>
      <c r="R49" s="44">
        <v>6524.92</v>
      </c>
      <c r="S49" s="45">
        <f t="shared" si="8"/>
        <v>0.83115764801793546</v>
      </c>
      <c r="T49" s="44">
        <f t="shared" si="9"/>
        <v>1325.4799999999996</v>
      </c>
      <c r="U49" s="15">
        <f t="shared" si="10"/>
        <v>0.16884235198206457</v>
      </c>
    </row>
    <row r="50" spans="1:21">
      <c r="A50" s="23">
        <v>45</v>
      </c>
      <c r="B50" s="11" t="s">
        <v>22</v>
      </c>
      <c r="C50" s="31"/>
      <c r="D50" s="25" t="s">
        <v>206</v>
      </c>
      <c r="E50" s="30" t="s">
        <v>75</v>
      </c>
      <c r="F50" s="11" t="s">
        <v>207</v>
      </c>
      <c r="G50" s="20">
        <v>1</v>
      </c>
      <c r="H50" s="14">
        <v>0</v>
      </c>
      <c r="I50" s="14">
        <v>0</v>
      </c>
      <c r="J50" s="14">
        <v>2</v>
      </c>
      <c r="K50" s="14">
        <v>0</v>
      </c>
      <c r="L50" s="14">
        <v>0</v>
      </c>
      <c r="M50" s="13">
        <v>0</v>
      </c>
      <c r="N50" s="15">
        <v>0</v>
      </c>
      <c r="O50" s="16">
        <v>0</v>
      </c>
      <c r="P50" s="16">
        <v>0</v>
      </c>
      <c r="Q50" s="15">
        <f t="shared" si="6"/>
        <v>0</v>
      </c>
      <c r="R50" s="44">
        <v>0</v>
      </c>
      <c r="S50" s="45">
        <f t="shared" si="8"/>
        <v>0</v>
      </c>
      <c r="T50" s="44">
        <f t="shared" si="9"/>
        <v>0</v>
      </c>
      <c r="U50" s="15">
        <f t="shared" si="10"/>
        <v>0</v>
      </c>
    </row>
    <row r="51" spans="1:21">
      <c r="A51" s="23">
        <v>46</v>
      </c>
      <c r="B51" s="11" t="s">
        <v>22</v>
      </c>
      <c r="C51" s="31"/>
      <c r="D51" s="24" t="s">
        <v>138</v>
      </c>
      <c r="E51" s="24" t="s">
        <v>47</v>
      </c>
      <c r="F51" s="11" t="s">
        <v>139</v>
      </c>
      <c r="G51" s="20">
        <f t="shared" ref="G51:G61" si="11">(P51)</f>
        <v>802.88</v>
      </c>
      <c r="H51" s="14">
        <v>8</v>
      </c>
      <c r="I51" s="14">
        <v>0</v>
      </c>
      <c r="J51" s="14">
        <v>8</v>
      </c>
      <c r="K51" s="14">
        <v>3</v>
      </c>
      <c r="L51" s="14">
        <v>3</v>
      </c>
      <c r="M51" s="13">
        <v>3</v>
      </c>
      <c r="N51" s="15">
        <f t="shared" ref="N51:N61" si="12">IF(H51=0,0,K51/H51)</f>
        <v>0.375</v>
      </c>
      <c r="O51" s="16">
        <v>802.88</v>
      </c>
      <c r="P51" s="16">
        <v>802.88</v>
      </c>
      <c r="Q51" s="15">
        <f t="shared" si="6"/>
        <v>1</v>
      </c>
      <c r="R51" s="44">
        <v>802.88</v>
      </c>
      <c r="S51" s="45">
        <f t="shared" si="8"/>
        <v>1</v>
      </c>
      <c r="T51" s="44">
        <f t="shared" si="9"/>
        <v>0</v>
      </c>
      <c r="U51" s="15">
        <f t="shared" si="10"/>
        <v>0</v>
      </c>
    </row>
    <row r="52" spans="1:21">
      <c r="A52" s="23">
        <v>47</v>
      </c>
      <c r="B52" s="11" t="s">
        <v>22</v>
      </c>
      <c r="C52" s="31"/>
      <c r="D52" s="25" t="s">
        <v>73</v>
      </c>
      <c r="E52" s="24" t="s">
        <v>26</v>
      </c>
      <c r="F52" s="11" t="s">
        <v>140</v>
      </c>
      <c r="G52" s="20">
        <f t="shared" si="11"/>
        <v>1</v>
      </c>
      <c r="H52" s="14">
        <v>5</v>
      </c>
      <c r="I52" s="14">
        <v>3</v>
      </c>
      <c r="J52" s="14">
        <v>2</v>
      </c>
      <c r="K52" s="14">
        <v>0</v>
      </c>
      <c r="L52" s="14">
        <v>0</v>
      </c>
      <c r="M52" s="13">
        <v>0</v>
      </c>
      <c r="N52" s="15">
        <f t="shared" si="12"/>
        <v>0</v>
      </c>
      <c r="O52" s="16">
        <v>1</v>
      </c>
      <c r="P52" s="16">
        <v>1</v>
      </c>
      <c r="Q52" s="15">
        <f t="shared" si="6"/>
        <v>1</v>
      </c>
      <c r="R52" s="44">
        <v>0</v>
      </c>
      <c r="S52" s="45">
        <f t="shared" si="8"/>
        <v>0</v>
      </c>
      <c r="T52" s="44">
        <f t="shared" si="9"/>
        <v>1</v>
      </c>
      <c r="U52" s="15">
        <f t="shared" si="10"/>
        <v>1</v>
      </c>
    </row>
    <row r="53" spans="1:21">
      <c r="A53" s="23">
        <v>48</v>
      </c>
      <c r="B53" s="11" t="s">
        <v>22</v>
      </c>
      <c r="C53" s="31"/>
      <c r="D53" s="24" t="s">
        <v>141</v>
      </c>
      <c r="E53" s="39" t="s">
        <v>142</v>
      </c>
      <c r="F53" s="11" t="s">
        <v>143</v>
      </c>
      <c r="G53" s="20">
        <f t="shared" si="11"/>
        <v>1</v>
      </c>
      <c r="H53" s="14">
        <v>2</v>
      </c>
      <c r="I53" s="14">
        <v>0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2"/>
        <v>0</v>
      </c>
      <c r="O53" s="16">
        <v>1</v>
      </c>
      <c r="P53" s="16">
        <v>1</v>
      </c>
      <c r="Q53" s="15">
        <f t="shared" si="6"/>
        <v>1</v>
      </c>
      <c r="R53" s="44">
        <v>0</v>
      </c>
      <c r="S53" s="45">
        <f t="shared" si="8"/>
        <v>0</v>
      </c>
      <c r="T53" s="44">
        <f t="shared" si="9"/>
        <v>1</v>
      </c>
      <c r="U53" s="15">
        <f t="shared" si="10"/>
        <v>1</v>
      </c>
    </row>
    <row r="54" spans="1:21">
      <c r="A54" s="23">
        <v>49</v>
      </c>
      <c r="B54" s="11" t="s">
        <v>22</v>
      </c>
      <c r="C54" s="31"/>
      <c r="D54" s="25" t="s">
        <v>144</v>
      </c>
      <c r="E54" s="30" t="s">
        <v>34</v>
      </c>
      <c r="F54" s="11" t="s">
        <v>184</v>
      </c>
      <c r="G54" s="20">
        <f t="shared" si="11"/>
        <v>1</v>
      </c>
      <c r="H54" s="14">
        <v>5</v>
      </c>
      <c r="I54" s="14">
        <v>1</v>
      </c>
      <c r="J54" s="14">
        <v>4</v>
      </c>
      <c r="K54" s="14">
        <v>0</v>
      </c>
      <c r="L54" s="14">
        <v>0</v>
      </c>
      <c r="M54" s="13">
        <v>0</v>
      </c>
      <c r="N54" s="15">
        <f t="shared" si="12"/>
        <v>0</v>
      </c>
      <c r="O54" s="16">
        <v>1</v>
      </c>
      <c r="P54" s="16">
        <v>1</v>
      </c>
      <c r="Q54" s="15">
        <f t="shared" si="6"/>
        <v>1</v>
      </c>
      <c r="R54" s="44">
        <v>0</v>
      </c>
      <c r="S54" s="45">
        <f t="shared" si="8"/>
        <v>0</v>
      </c>
      <c r="T54" s="44">
        <f t="shared" si="9"/>
        <v>1</v>
      </c>
      <c r="U54" s="15">
        <f t="shared" si="10"/>
        <v>1</v>
      </c>
    </row>
    <row r="55" spans="1:21">
      <c r="A55" s="23">
        <v>50</v>
      </c>
      <c r="B55" s="11" t="s">
        <v>22</v>
      </c>
      <c r="C55" s="31"/>
      <c r="D55" s="25" t="s">
        <v>146</v>
      </c>
      <c r="E55" s="30" t="s">
        <v>34</v>
      </c>
      <c r="F55" s="11" t="s">
        <v>147</v>
      </c>
      <c r="G55" s="20">
        <f t="shared" si="11"/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3">
        <v>0</v>
      </c>
      <c r="N55" s="15">
        <f t="shared" si="12"/>
        <v>0</v>
      </c>
      <c r="O55" s="16">
        <v>1</v>
      </c>
      <c r="P55" s="16">
        <v>1</v>
      </c>
      <c r="Q55" s="15">
        <f t="shared" si="6"/>
        <v>1</v>
      </c>
      <c r="R55" s="44">
        <v>0</v>
      </c>
      <c r="S55" s="45">
        <f t="shared" si="8"/>
        <v>0</v>
      </c>
      <c r="T55" s="44">
        <f t="shared" si="9"/>
        <v>1</v>
      </c>
      <c r="U55" s="15">
        <f t="shared" si="10"/>
        <v>1</v>
      </c>
    </row>
    <row r="56" spans="1:21" ht="17.25" customHeight="1">
      <c r="A56" s="23">
        <v>51</v>
      </c>
      <c r="B56" s="11" t="s">
        <v>22</v>
      </c>
      <c r="C56" s="31"/>
      <c r="D56" s="42" t="s">
        <v>148</v>
      </c>
      <c r="E56" s="24" t="s">
        <v>34</v>
      </c>
      <c r="F56" s="11" t="s">
        <v>149</v>
      </c>
      <c r="G56" s="20">
        <f t="shared" si="11"/>
        <v>1</v>
      </c>
      <c r="H56" s="14">
        <v>7</v>
      </c>
      <c r="I56" s="14">
        <v>3</v>
      </c>
      <c r="J56" s="14">
        <v>4</v>
      </c>
      <c r="K56" s="14">
        <v>0</v>
      </c>
      <c r="L56" s="14">
        <v>0</v>
      </c>
      <c r="M56" s="13">
        <v>0</v>
      </c>
      <c r="N56" s="15">
        <f t="shared" si="12"/>
        <v>0</v>
      </c>
      <c r="O56" s="16">
        <v>1</v>
      </c>
      <c r="P56" s="16">
        <v>1</v>
      </c>
      <c r="Q56" s="15">
        <f t="shared" si="6"/>
        <v>1</v>
      </c>
      <c r="R56" s="44">
        <v>0</v>
      </c>
      <c r="S56" s="45">
        <f t="shared" si="8"/>
        <v>0</v>
      </c>
      <c r="T56" s="44">
        <f t="shared" si="9"/>
        <v>1</v>
      </c>
      <c r="U56" s="15">
        <f t="shared" si="10"/>
        <v>1</v>
      </c>
    </row>
    <row r="57" spans="1:21">
      <c r="A57" s="23">
        <v>52</v>
      </c>
      <c r="B57" s="11" t="s">
        <v>22</v>
      </c>
      <c r="C57" s="31"/>
      <c r="D57" s="42" t="s">
        <v>150</v>
      </c>
      <c r="E57" s="24" t="s">
        <v>34</v>
      </c>
      <c r="F57" s="11" t="s">
        <v>151</v>
      </c>
      <c r="G57" s="20">
        <f t="shared" si="11"/>
        <v>543.83000000000004</v>
      </c>
      <c r="H57" s="14">
        <v>6</v>
      </c>
      <c r="I57" s="14">
        <v>0</v>
      </c>
      <c r="J57" s="14">
        <v>6</v>
      </c>
      <c r="K57" s="14">
        <v>0</v>
      </c>
      <c r="L57" s="14">
        <v>2</v>
      </c>
      <c r="M57" s="13">
        <v>0</v>
      </c>
      <c r="N57" s="15">
        <f t="shared" si="12"/>
        <v>0</v>
      </c>
      <c r="O57" s="16">
        <v>543.83000000000004</v>
      </c>
      <c r="P57" s="16">
        <v>543.83000000000004</v>
      </c>
      <c r="Q57" s="15">
        <f t="shared" si="6"/>
        <v>1</v>
      </c>
      <c r="R57" s="44">
        <v>0</v>
      </c>
      <c r="S57" s="45">
        <f t="shared" si="8"/>
        <v>0</v>
      </c>
      <c r="T57" s="44">
        <f t="shared" si="9"/>
        <v>543.83000000000004</v>
      </c>
      <c r="U57" s="15">
        <f t="shared" si="10"/>
        <v>1</v>
      </c>
    </row>
    <row r="58" spans="1:21">
      <c r="A58" s="23">
        <v>53</v>
      </c>
      <c r="B58" s="11" t="s">
        <v>22</v>
      </c>
      <c r="C58" s="31"/>
      <c r="D58" s="42" t="s">
        <v>152</v>
      </c>
      <c r="E58" s="24" t="s">
        <v>34</v>
      </c>
      <c r="F58" s="11" t="s">
        <v>153</v>
      </c>
      <c r="G58" s="20">
        <f t="shared" si="11"/>
        <v>6046.48</v>
      </c>
      <c r="H58" s="14">
        <v>7</v>
      </c>
      <c r="I58" s="14">
        <v>1</v>
      </c>
      <c r="J58" s="14">
        <v>6</v>
      </c>
      <c r="K58" s="14">
        <v>0</v>
      </c>
      <c r="L58" s="14">
        <v>5</v>
      </c>
      <c r="M58" s="13">
        <v>0</v>
      </c>
      <c r="N58" s="15">
        <f t="shared" si="12"/>
        <v>0</v>
      </c>
      <c r="O58" s="16">
        <v>6046.48</v>
      </c>
      <c r="P58" s="16">
        <v>6046.48</v>
      </c>
      <c r="Q58" s="15">
        <f t="shared" si="6"/>
        <v>1</v>
      </c>
      <c r="R58" s="44">
        <v>4938.28</v>
      </c>
      <c r="S58" s="45">
        <f t="shared" si="8"/>
        <v>0.81671981053439358</v>
      </c>
      <c r="T58" s="44">
        <f t="shared" si="9"/>
        <v>1108.1999999999998</v>
      </c>
      <c r="U58" s="15">
        <f t="shared" si="10"/>
        <v>0.18328018946560642</v>
      </c>
    </row>
    <row r="59" spans="1:21">
      <c r="A59" s="23">
        <v>54</v>
      </c>
      <c r="B59" s="11" t="s">
        <v>22</v>
      </c>
      <c r="C59" s="31"/>
      <c r="D59" s="25" t="s">
        <v>154</v>
      </c>
      <c r="E59" s="24" t="s">
        <v>155</v>
      </c>
      <c r="F59" s="11" t="s">
        <v>156</v>
      </c>
      <c r="G59" s="20">
        <f t="shared" si="11"/>
        <v>1</v>
      </c>
      <c r="H59" s="14">
        <v>1</v>
      </c>
      <c r="I59" s="14">
        <v>0</v>
      </c>
      <c r="J59" s="14">
        <v>1</v>
      </c>
      <c r="K59" s="14">
        <v>0</v>
      </c>
      <c r="L59" s="14">
        <v>0</v>
      </c>
      <c r="M59" s="13">
        <v>0</v>
      </c>
      <c r="N59" s="15">
        <f t="shared" si="12"/>
        <v>0</v>
      </c>
      <c r="O59" s="16">
        <v>1</v>
      </c>
      <c r="P59" s="16">
        <v>1</v>
      </c>
      <c r="Q59" s="15">
        <f t="shared" si="6"/>
        <v>1</v>
      </c>
      <c r="R59" s="44">
        <v>0</v>
      </c>
      <c r="S59" s="45">
        <f t="shared" si="8"/>
        <v>0</v>
      </c>
      <c r="T59" s="44">
        <f t="shared" si="9"/>
        <v>1</v>
      </c>
      <c r="U59" s="15">
        <f t="shared" si="10"/>
        <v>1</v>
      </c>
    </row>
    <row r="60" spans="1:21">
      <c r="A60" s="23">
        <v>55</v>
      </c>
      <c r="B60" s="11" t="s">
        <v>22</v>
      </c>
      <c r="C60" s="31"/>
      <c r="D60" s="22" t="s">
        <v>33</v>
      </c>
      <c r="E60" s="32" t="s">
        <v>34</v>
      </c>
      <c r="F60" s="11" t="s">
        <v>157</v>
      </c>
      <c r="G60" s="20">
        <f t="shared" si="11"/>
        <v>4819.2299999999996</v>
      </c>
      <c r="H60" s="14">
        <v>12</v>
      </c>
      <c r="I60" s="14">
        <v>5</v>
      </c>
      <c r="J60" s="14">
        <v>7</v>
      </c>
      <c r="K60" s="14">
        <v>2</v>
      </c>
      <c r="L60" s="14">
        <v>5</v>
      </c>
      <c r="M60" s="13">
        <v>2</v>
      </c>
      <c r="N60" s="15">
        <f t="shared" si="12"/>
        <v>0.16666666666666666</v>
      </c>
      <c r="O60" s="16">
        <v>4819.2299999999996</v>
      </c>
      <c r="P60" s="16">
        <v>4819.2299999999996</v>
      </c>
      <c r="Q60" s="15">
        <f t="shared" si="6"/>
        <v>1</v>
      </c>
      <c r="R60" s="44">
        <v>4819.2299999999996</v>
      </c>
      <c r="S60" s="45">
        <f t="shared" si="8"/>
        <v>1</v>
      </c>
      <c r="T60" s="44">
        <f t="shared" si="9"/>
        <v>0</v>
      </c>
      <c r="U60" s="15">
        <f t="shared" si="10"/>
        <v>0</v>
      </c>
    </row>
    <row r="61" spans="1:21">
      <c r="A61" s="23">
        <v>56</v>
      </c>
      <c r="B61" s="11" t="s">
        <v>22</v>
      </c>
      <c r="C61" s="31"/>
      <c r="D61" s="24" t="s">
        <v>74</v>
      </c>
      <c r="E61" s="35" t="s">
        <v>75</v>
      </c>
      <c r="F61" s="11" t="s">
        <v>158</v>
      </c>
      <c r="G61" s="20">
        <f t="shared" si="11"/>
        <v>3339.24</v>
      </c>
      <c r="H61" s="14">
        <v>10</v>
      </c>
      <c r="I61" s="14">
        <v>1</v>
      </c>
      <c r="J61" s="14">
        <v>9</v>
      </c>
      <c r="K61" s="14">
        <v>2</v>
      </c>
      <c r="L61" s="14">
        <v>6</v>
      </c>
      <c r="M61" s="13">
        <v>2</v>
      </c>
      <c r="N61" s="15">
        <f t="shared" si="12"/>
        <v>0.2</v>
      </c>
      <c r="O61" s="16">
        <v>3339.24</v>
      </c>
      <c r="P61" s="16">
        <v>3339.24</v>
      </c>
      <c r="Q61" s="15">
        <f t="shared" si="6"/>
        <v>1</v>
      </c>
      <c r="R61" s="44">
        <v>317.68</v>
      </c>
      <c r="S61" s="45">
        <f t="shared" si="8"/>
        <v>9.5135420035696749E-2</v>
      </c>
      <c r="T61" s="44">
        <f t="shared" si="9"/>
        <v>3021.56</v>
      </c>
      <c r="U61" s="15">
        <f t="shared" si="10"/>
        <v>0.90486457996430325</v>
      </c>
    </row>
    <row r="62" spans="1:21">
      <c r="A62" s="23">
        <v>57</v>
      </c>
      <c r="B62" s="11" t="s">
        <v>22</v>
      </c>
      <c r="C62" s="31"/>
      <c r="D62" s="24" t="s">
        <v>208</v>
      </c>
      <c r="E62" s="35" t="s">
        <v>32</v>
      </c>
      <c r="F62" s="47" t="s">
        <v>209</v>
      </c>
      <c r="G62" s="20">
        <v>1</v>
      </c>
      <c r="H62" s="14">
        <v>2</v>
      </c>
      <c r="I62" s="14">
        <v>0</v>
      </c>
      <c r="J62" s="14">
        <v>2</v>
      </c>
      <c r="K62" s="14">
        <v>0</v>
      </c>
      <c r="L62" s="14">
        <v>0</v>
      </c>
      <c r="M62" s="13">
        <v>0</v>
      </c>
      <c r="N62" s="15">
        <v>0</v>
      </c>
      <c r="O62" s="16">
        <v>0</v>
      </c>
      <c r="P62" s="16">
        <v>0</v>
      </c>
      <c r="Q62" s="15">
        <f t="shared" si="6"/>
        <v>0</v>
      </c>
      <c r="R62" s="44">
        <v>0</v>
      </c>
      <c r="S62" s="45">
        <f t="shared" si="8"/>
        <v>0</v>
      </c>
      <c r="T62" s="44">
        <f t="shared" si="9"/>
        <v>0</v>
      </c>
      <c r="U62" s="15">
        <f t="shared" si="10"/>
        <v>0</v>
      </c>
    </row>
    <row r="63" spans="1:21">
      <c r="A63" s="23">
        <v>58</v>
      </c>
      <c r="B63" s="11" t="s">
        <v>22</v>
      </c>
      <c r="C63" s="31"/>
      <c r="D63" s="25" t="s">
        <v>58</v>
      </c>
      <c r="E63" s="30" t="s">
        <v>59</v>
      </c>
      <c r="F63" s="11" t="s">
        <v>159</v>
      </c>
      <c r="G63" s="20">
        <f t="shared" ref="G63:G72" si="13">(P63)</f>
        <v>964.66</v>
      </c>
      <c r="H63" s="14">
        <v>6</v>
      </c>
      <c r="I63" s="14">
        <v>0</v>
      </c>
      <c r="J63" s="14">
        <v>6</v>
      </c>
      <c r="K63" s="14">
        <v>1</v>
      </c>
      <c r="L63" s="14">
        <v>3</v>
      </c>
      <c r="M63" s="13">
        <v>1</v>
      </c>
      <c r="N63" s="15">
        <f t="shared" ref="N63:N72" si="14">IF(H63=0,0,K63/H63)</f>
        <v>0.16666666666666666</v>
      </c>
      <c r="O63" s="16">
        <v>964.66</v>
      </c>
      <c r="P63" s="16">
        <v>964.66</v>
      </c>
      <c r="Q63" s="15">
        <f t="shared" si="6"/>
        <v>1</v>
      </c>
      <c r="R63" s="44">
        <v>964.66</v>
      </c>
      <c r="S63" s="45">
        <f t="shared" si="8"/>
        <v>1</v>
      </c>
      <c r="T63" s="44">
        <f t="shared" si="9"/>
        <v>0</v>
      </c>
      <c r="U63" s="15">
        <f t="shared" si="10"/>
        <v>0</v>
      </c>
    </row>
    <row r="64" spans="1:21">
      <c r="A64" s="23">
        <v>59</v>
      </c>
      <c r="B64" s="11" t="s">
        <v>22</v>
      </c>
      <c r="C64" s="31"/>
      <c r="D64" s="42" t="s">
        <v>160</v>
      </c>
      <c r="E64" s="32" t="s">
        <v>34</v>
      </c>
      <c r="F64" s="11" t="s">
        <v>161</v>
      </c>
      <c r="G64" s="20">
        <f t="shared" si="13"/>
        <v>1</v>
      </c>
      <c r="H64" s="14">
        <v>3</v>
      </c>
      <c r="I64" s="14">
        <v>0</v>
      </c>
      <c r="J64" s="14">
        <v>3</v>
      </c>
      <c r="K64" s="14">
        <v>0</v>
      </c>
      <c r="L64" s="14">
        <v>0</v>
      </c>
      <c r="M64" s="13">
        <v>0</v>
      </c>
      <c r="N64" s="15">
        <f t="shared" si="14"/>
        <v>0</v>
      </c>
      <c r="O64" s="16">
        <v>1</v>
      </c>
      <c r="P64" s="16">
        <v>1</v>
      </c>
      <c r="Q64" s="15">
        <f t="shared" si="6"/>
        <v>1</v>
      </c>
      <c r="R64" s="44">
        <v>0</v>
      </c>
      <c r="S64" s="45">
        <f t="shared" si="8"/>
        <v>0</v>
      </c>
      <c r="T64" s="44">
        <f t="shared" si="9"/>
        <v>1</v>
      </c>
      <c r="U64" s="15">
        <f t="shared" si="10"/>
        <v>1</v>
      </c>
    </row>
    <row r="65" spans="1:21">
      <c r="A65" s="23">
        <v>60</v>
      </c>
      <c r="B65" s="11" t="s">
        <v>22</v>
      </c>
      <c r="C65" s="31"/>
      <c r="D65" s="42" t="s">
        <v>162</v>
      </c>
      <c r="E65" s="32" t="s">
        <v>34</v>
      </c>
      <c r="F65" s="11" t="s">
        <v>163</v>
      </c>
      <c r="G65" s="20">
        <f t="shared" si="13"/>
        <v>2379.02</v>
      </c>
      <c r="H65" s="14">
        <v>7</v>
      </c>
      <c r="I65" s="14">
        <v>0</v>
      </c>
      <c r="J65" s="14">
        <v>7</v>
      </c>
      <c r="K65" s="14">
        <v>0</v>
      </c>
      <c r="L65" s="14">
        <v>3</v>
      </c>
      <c r="M65" s="13">
        <v>0</v>
      </c>
      <c r="N65" s="15">
        <f t="shared" si="14"/>
        <v>0</v>
      </c>
      <c r="O65" s="16">
        <f>1078.2+1300.82</f>
        <v>2379.02</v>
      </c>
      <c r="P65" s="16">
        <f>O65</f>
        <v>2379.02</v>
      </c>
      <c r="Q65" s="15">
        <f t="shared" si="6"/>
        <v>1</v>
      </c>
      <c r="R65" s="44">
        <v>1078.2</v>
      </c>
      <c r="S65" s="45">
        <f t="shared" si="8"/>
        <v>0.4532118267185648</v>
      </c>
      <c r="T65" s="44">
        <f t="shared" si="9"/>
        <v>1300.82</v>
      </c>
      <c r="U65" s="15">
        <f t="shared" si="10"/>
        <v>0.54678817328143514</v>
      </c>
    </row>
    <row r="66" spans="1:21">
      <c r="A66" s="23">
        <v>61</v>
      </c>
      <c r="B66" s="11" t="s">
        <v>22</v>
      </c>
      <c r="C66" s="31"/>
      <c r="D66" s="24" t="s">
        <v>76</v>
      </c>
      <c r="E66" s="30" t="s">
        <v>26</v>
      </c>
      <c r="F66" s="11" t="s">
        <v>185</v>
      </c>
      <c r="G66" s="20">
        <f t="shared" si="13"/>
        <v>1</v>
      </c>
      <c r="H66" s="14">
        <v>8</v>
      </c>
      <c r="I66" s="14">
        <v>3</v>
      </c>
      <c r="J66" s="14">
        <v>5</v>
      </c>
      <c r="K66" s="14">
        <v>0</v>
      </c>
      <c r="L66" s="14">
        <v>0</v>
      </c>
      <c r="M66" s="13">
        <v>0</v>
      </c>
      <c r="N66" s="15">
        <f t="shared" si="14"/>
        <v>0</v>
      </c>
      <c r="O66" s="16">
        <v>1</v>
      </c>
      <c r="P66" s="16">
        <v>1</v>
      </c>
      <c r="Q66" s="15">
        <f t="shared" si="6"/>
        <v>1</v>
      </c>
      <c r="R66" s="44">
        <v>0</v>
      </c>
      <c r="S66" s="45">
        <f t="shared" si="8"/>
        <v>0</v>
      </c>
      <c r="T66" s="44">
        <f t="shared" si="9"/>
        <v>1</v>
      </c>
      <c r="U66" s="15">
        <f t="shared" si="10"/>
        <v>1</v>
      </c>
    </row>
    <row r="67" spans="1:21">
      <c r="A67" s="23">
        <v>62</v>
      </c>
      <c r="B67" s="11" t="s">
        <v>22</v>
      </c>
      <c r="C67" s="31"/>
      <c r="D67" s="24" t="s">
        <v>165</v>
      </c>
      <c r="E67" s="32" t="s">
        <v>34</v>
      </c>
      <c r="F67" s="11" t="s">
        <v>166</v>
      </c>
      <c r="G67" s="20">
        <f t="shared" si="13"/>
        <v>2246.66</v>
      </c>
      <c r="H67" s="14">
        <v>7</v>
      </c>
      <c r="I67" s="14">
        <v>4</v>
      </c>
      <c r="J67" s="14">
        <v>3</v>
      </c>
      <c r="K67" s="14">
        <v>0</v>
      </c>
      <c r="L67" s="14">
        <v>2</v>
      </c>
      <c r="M67" s="13">
        <v>0</v>
      </c>
      <c r="N67" s="15">
        <f t="shared" si="14"/>
        <v>0</v>
      </c>
      <c r="O67" s="16">
        <v>2246.66</v>
      </c>
      <c r="P67" s="16">
        <v>2246.66</v>
      </c>
      <c r="Q67" s="15">
        <f t="shared" si="6"/>
        <v>1</v>
      </c>
      <c r="R67" s="44">
        <v>2246.66</v>
      </c>
      <c r="S67" s="45">
        <f t="shared" si="8"/>
        <v>1</v>
      </c>
      <c r="T67" s="44">
        <f t="shared" si="9"/>
        <v>0</v>
      </c>
      <c r="U67" s="15">
        <f t="shared" si="10"/>
        <v>0</v>
      </c>
    </row>
    <row r="68" spans="1:21">
      <c r="A68" s="23">
        <v>63</v>
      </c>
      <c r="B68" s="11" t="s">
        <v>22</v>
      </c>
      <c r="C68" s="31"/>
      <c r="D68" s="25" t="s">
        <v>77</v>
      </c>
      <c r="E68" s="30" t="s">
        <v>78</v>
      </c>
      <c r="F68" s="11" t="s">
        <v>167</v>
      </c>
      <c r="G68" s="20">
        <f t="shared" si="13"/>
        <v>5077.6000000000004</v>
      </c>
      <c r="H68" s="14">
        <v>15</v>
      </c>
      <c r="I68" s="14">
        <v>3</v>
      </c>
      <c r="J68" s="14">
        <v>12</v>
      </c>
      <c r="K68" s="14">
        <v>2</v>
      </c>
      <c r="L68" s="14">
        <v>11</v>
      </c>
      <c r="M68" s="13">
        <v>2</v>
      </c>
      <c r="N68" s="15">
        <f t="shared" si="14"/>
        <v>0.13333333333333333</v>
      </c>
      <c r="O68" s="16">
        <v>5077.6000000000004</v>
      </c>
      <c r="P68" s="16">
        <v>5077.6000000000004</v>
      </c>
      <c r="Q68" s="15">
        <f t="shared" si="6"/>
        <v>1</v>
      </c>
      <c r="R68" s="44">
        <v>0</v>
      </c>
      <c r="S68" s="45">
        <f t="shared" si="8"/>
        <v>0</v>
      </c>
      <c r="T68" s="44">
        <f t="shared" si="9"/>
        <v>5077.6000000000004</v>
      </c>
      <c r="U68" s="15">
        <f t="shared" si="10"/>
        <v>1</v>
      </c>
    </row>
    <row r="69" spans="1:21">
      <c r="A69" s="23">
        <v>64</v>
      </c>
      <c r="B69" s="11" t="s">
        <v>22</v>
      </c>
      <c r="C69" s="31"/>
      <c r="D69" s="25" t="s">
        <v>168</v>
      </c>
      <c r="E69" s="32" t="s">
        <v>34</v>
      </c>
      <c r="F69" s="11" t="s">
        <v>169</v>
      </c>
      <c r="G69" s="20">
        <f t="shared" si="13"/>
        <v>520.70000000000005</v>
      </c>
      <c r="H69" s="14">
        <v>8</v>
      </c>
      <c r="I69" s="14">
        <v>3</v>
      </c>
      <c r="J69" s="14">
        <v>5</v>
      </c>
      <c r="K69" s="14">
        <v>0</v>
      </c>
      <c r="L69" s="14">
        <v>2</v>
      </c>
      <c r="M69" s="13">
        <v>0</v>
      </c>
      <c r="N69" s="15">
        <f t="shared" si="14"/>
        <v>0</v>
      </c>
      <c r="O69" s="16">
        <v>520.70000000000005</v>
      </c>
      <c r="P69" s="16">
        <v>520.70000000000005</v>
      </c>
      <c r="Q69" s="15">
        <f t="shared" si="6"/>
        <v>1</v>
      </c>
      <c r="R69" s="44">
        <v>0</v>
      </c>
      <c r="S69" s="45">
        <f t="shared" si="8"/>
        <v>0</v>
      </c>
      <c r="T69" s="44">
        <f t="shared" si="9"/>
        <v>520.70000000000005</v>
      </c>
      <c r="U69" s="15">
        <f t="shared" si="10"/>
        <v>1</v>
      </c>
    </row>
    <row r="70" spans="1:21">
      <c r="A70" s="23">
        <v>65</v>
      </c>
      <c r="B70" s="11" t="s">
        <v>22</v>
      </c>
      <c r="C70" s="31"/>
      <c r="D70" s="25" t="s">
        <v>170</v>
      </c>
      <c r="E70" s="35" t="s">
        <v>51</v>
      </c>
      <c r="F70" s="11" t="s">
        <v>186</v>
      </c>
      <c r="G70" s="20">
        <f t="shared" si="13"/>
        <v>3039.76</v>
      </c>
      <c r="H70" s="14">
        <v>16</v>
      </c>
      <c r="I70" s="14">
        <v>0</v>
      </c>
      <c r="J70" s="14">
        <v>16</v>
      </c>
      <c r="K70" s="14">
        <v>3</v>
      </c>
      <c r="L70" s="14">
        <v>6</v>
      </c>
      <c r="M70" s="13">
        <v>3</v>
      </c>
      <c r="N70" s="15">
        <f t="shared" si="14"/>
        <v>0.1875</v>
      </c>
      <c r="O70" s="16">
        <v>3039.76</v>
      </c>
      <c r="P70" s="16">
        <f>O70</f>
        <v>3039.76</v>
      </c>
      <c r="Q70" s="15">
        <f t="shared" ref="Q70:Q78" si="15">IF(O70=0,0,P70/O70)</f>
        <v>1</v>
      </c>
      <c r="R70" s="44">
        <v>0</v>
      </c>
      <c r="S70" s="45">
        <f t="shared" si="8"/>
        <v>0</v>
      </c>
      <c r="T70" s="44">
        <f t="shared" si="9"/>
        <v>3039.76</v>
      </c>
      <c r="U70" s="15">
        <f t="shared" si="10"/>
        <v>1</v>
      </c>
    </row>
    <row r="71" spans="1:21">
      <c r="A71" s="23">
        <v>66</v>
      </c>
      <c r="B71" s="11" t="s">
        <v>22</v>
      </c>
      <c r="C71" s="31"/>
      <c r="D71" s="25" t="s">
        <v>60</v>
      </c>
      <c r="E71" s="30" t="s">
        <v>26</v>
      </c>
      <c r="F71" s="11" t="s">
        <v>172</v>
      </c>
      <c r="G71" s="20">
        <f t="shared" si="13"/>
        <v>11455.13</v>
      </c>
      <c r="H71" s="14">
        <v>9</v>
      </c>
      <c r="I71" s="14">
        <v>2</v>
      </c>
      <c r="J71" s="14">
        <v>7</v>
      </c>
      <c r="K71" s="14">
        <v>2</v>
      </c>
      <c r="L71" s="14">
        <v>8</v>
      </c>
      <c r="M71" s="13">
        <v>2</v>
      </c>
      <c r="N71" s="15">
        <f t="shared" si="14"/>
        <v>0.22222222222222221</v>
      </c>
      <c r="O71" s="16">
        <v>11455.13</v>
      </c>
      <c r="P71" s="16">
        <v>11455.13</v>
      </c>
      <c r="Q71" s="15">
        <f t="shared" si="15"/>
        <v>1</v>
      </c>
      <c r="R71" s="44">
        <v>5484.31</v>
      </c>
      <c r="S71" s="45">
        <f t="shared" si="8"/>
        <v>0.47876453606375491</v>
      </c>
      <c r="T71" s="44">
        <f t="shared" si="9"/>
        <v>5970.8199999999988</v>
      </c>
      <c r="U71" s="15">
        <f t="shared" si="10"/>
        <v>0.52123546393624509</v>
      </c>
    </row>
    <row r="72" spans="1:21">
      <c r="A72" s="23">
        <v>67</v>
      </c>
      <c r="B72" s="11" t="s">
        <v>22</v>
      </c>
      <c r="C72" s="31"/>
      <c r="D72" s="24" t="s">
        <v>173</v>
      </c>
      <c r="E72" s="32" t="s">
        <v>34</v>
      </c>
      <c r="F72" s="11" t="s">
        <v>174</v>
      </c>
      <c r="G72" s="20">
        <f t="shared" si="13"/>
        <v>1957.91</v>
      </c>
      <c r="H72" s="14">
        <v>9</v>
      </c>
      <c r="I72" s="14">
        <v>1</v>
      </c>
      <c r="J72" s="14">
        <v>8</v>
      </c>
      <c r="K72" s="14">
        <v>1</v>
      </c>
      <c r="L72" s="14">
        <v>2</v>
      </c>
      <c r="M72" s="13">
        <v>1</v>
      </c>
      <c r="N72" s="15">
        <f t="shared" si="14"/>
        <v>0.1111111111111111</v>
      </c>
      <c r="O72" s="16">
        <v>1957.91</v>
      </c>
      <c r="P72" s="16">
        <v>1957.91</v>
      </c>
      <c r="Q72" s="15">
        <f t="shared" si="15"/>
        <v>1</v>
      </c>
      <c r="R72" s="44">
        <v>1957.91</v>
      </c>
      <c r="S72" s="45">
        <f t="shared" si="8"/>
        <v>1</v>
      </c>
      <c r="T72" s="44">
        <f t="shared" si="9"/>
        <v>0</v>
      </c>
      <c r="U72" s="15">
        <f t="shared" si="10"/>
        <v>0</v>
      </c>
    </row>
    <row r="73" spans="1:21">
      <c r="A73" s="23">
        <v>68</v>
      </c>
      <c r="B73" s="11" t="s">
        <v>22</v>
      </c>
      <c r="C73" s="31"/>
      <c r="D73" s="24" t="s">
        <v>210</v>
      </c>
      <c r="E73" s="32" t="s">
        <v>34</v>
      </c>
      <c r="F73" s="11" t="s">
        <v>211</v>
      </c>
      <c r="G73" s="20">
        <v>1</v>
      </c>
      <c r="H73" s="14">
        <v>1</v>
      </c>
      <c r="I73" s="14">
        <v>0</v>
      </c>
      <c r="J73" s="14">
        <v>1</v>
      </c>
      <c r="K73" s="14">
        <v>0</v>
      </c>
      <c r="L73" s="14">
        <v>0</v>
      </c>
      <c r="M73" s="13">
        <v>0</v>
      </c>
      <c r="N73" s="15">
        <v>0</v>
      </c>
      <c r="O73" s="16">
        <v>0</v>
      </c>
      <c r="P73" s="16">
        <v>0</v>
      </c>
      <c r="Q73" s="15">
        <f t="shared" si="15"/>
        <v>0</v>
      </c>
      <c r="R73" s="44">
        <v>0</v>
      </c>
      <c r="S73" s="45">
        <f t="shared" si="8"/>
        <v>0</v>
      </c>
      <c r="T73" s="44">
        <f t="shared" si="9"/>
        <v>0</v>
      </c>
      <c r="U73" s="15">
        <f t="shared" si="10"/>
        <v>0</v>
      </c>
    </row>
    <row r="74" spans="1:21">
      <c r="A74" s="23">
        <v>69</v>
      </c>
      <c r="B74" s="11" t="s">
        <v>22</v>
      </c>
      <c r="C74" s="31"/>
      <c r="D74" s="22" t="s">
        <v>35</v>
      </c>
      <c r="E74" s="32" t="s">
        <v>34</v>
      </c>
      <c r="F74" s="11" t="s">
        <v>175</v>
      </c>
      <c r="G74" s="20">
        <f>(P74)</f>
        <v>5454.35</v>
      </c>
      <c r="H74" s="14">
        <v>6</v>
      </c>
      <c r="I74" s="14">
        <v>0</v>
      </c>
      <c r="J74" s="14">
        <v>6</v>
      </c>
      <c r="K74" s="14">
        <v>1</v>
      </c>
      <c r="L74" s="14">
        <v>8</v>
      </c>
      <c r="M74" s="13">
        <v>1</v>
      </c>
      <c r="N74" s="15">
        <f>IF(H74=0,0,K74/H74)</f>
        <v>0.16666666666666666</v>
      </c>
      <c r="O74" s="16">
        <f>122.8+5331.55</f>
        <v>5454.35</v>
      </c>
      <c r="P74" s="16">
        <f>O74</f>
        <v>5454.35</v>
      </c>
      <c r="Q74" s="15">
        <f t="shared" si="15"/>
        <v>1</v>
      </c>
      <c r="R74" s="44">
        <v>122.8</v>
      </c>
      <c r="S74" s="45">
        <f t="shared" si="8"/>
        <v>2.2514140090019889E-2</v>
      </c>
      <c r="T74" s="44">
        <f t="shared" si="9"/>
        <v>5331.55</v>
      </c>
      <c r="U74" s="15">
        <f t="shared" si="10"/>
        <v>0.97748585990998005</v>
      </c>
    </row>
    <row r="75" spans="1:21">
      <c r="A75" s="23">
        <v>70</v>
      </c>
      <c r="B75" s="11" t="s">
        <v>22</v>
      </c>
      <c r="C75" s="31"/>
      <c r="D75" s="22" t="s">
        <v>61</v>
      </c>
      <c r="E75" s="30" t="s">
        <v>34</v>
      </c>
      <c r="F75" s="11" t="s">
        <v>176</v>
      </c>
      <c r="G75" s="20">
        <f>(P75)</f>
        <v>1287.21</v>
      </c>
      <c r="H75" s="14">
        <v>6</v>
      </c>
      <c r="I75" s="14">
        <v>0</v>
      </c>
      <c r="J75" s="14">
        <v>6</v>
      </c>
      <c r="K75" s="14">
        <v>0</v>
      </c>
      <c r="L75" s="14">
        <v>1</v>
      </c>
      <c r="M75" s="13">
        <v>0</v>
      </c>
      <c r="N75" s="15">
        <f>IF(H75=0,0,K75/H75)</f>
        <v>0</v>
      </c>
      <c r="O75" s="16">
        <v>1287.21</v>
      </c>
      <c r="P75" s="16">
        <v>1287.21</v>
      </c>
      <c r="Q75" s="15">
        <f t="shared" si="15"/>
        <v>1</v>
      </c>
      <c r="R75" s="44">
        <v>1287.21</v>
      </c>
      <c r="S75" s="45">
        <f t="shared" si="8"/>
        <v>1</v>
      </c>
      <c r="T75" s="44">
        <f t="shared" si="9"/>
        <v>0</v>
      </c>
      <c r="U75" s="15">
        <f t="shared" si="10"/>
        <v>0</v>
      </c>
    </row>
    <row r="76" spans="1:21">
      <c r="A76" s="23">
        <v>71</v>
      </c>
      <c r="B76" s="11" t="s">
        <v>22</v>
      </c>
      <c r="C76" s="31"/>
      <c r="D76" s="25" t="s">
        <v>79</v>
      </c>
      <c r="E76" s="35" t="s">
        <v>51</v>
      </c>
      <c r="F76" s="11" t="s">
        <v>177</v>
      </c>
      <c r="G76" s="20">
        <f>(P76)</f>
        <v>2716.41</v>
      </c>
      <c r="H76" s="14">
        <v>17</v>
      </c>
      <c r="I76" s="14">
        <v>1</v>
      </c>
      <c r="J76" s="14">
        <v>16</v>
      </c>
      <c r="K76" s="14">
        <v>1</v>
      </c>
      <c r="L76" s="14">
        <v>6</v>
      </c>
      <c r="M76" s="13">
        <v>1</v>
      </c>
      <c r="N76" s="15">
        <f>IF(H76=0,0,K76/H76)</f>
        <v>5.8823529411764705E-2</v>
      </c>
      <c r="O76" s="16">
        <f>603.91+2112.5</f>
        <v>2716.41</v>
      </c>
      <c r="P76" s="16">
        <f>O76</f>
        <v>2716.41</v>
      </c>
      <c r="Q76" s="15">
        <f t="shared" si="15"/>
        <v>1</v>
      </c>
      <c r="R76" s="44">
        <v>603.91</v>
      </c>
      <c r="S76" s="45">
        <f t="shared" si="8"/>
        <v>0.2223191638964663</v>
      </c>
      <c r="T76" s="44">
        <f t="shared" si="9"/>
        <v>2112.5</v>
      </c>
      <c r="U76" s="15">
        <f t="shared" si="10"/>
        <v>0.77768083610353378</v>
      </c>
    </row>
    <row r="77" spans="1:21">
      <c r="A77" s="23">
        <v>72</v>
      </c>
      <c r="B77" s="11" t="s">
        <v>22</v>
      </c>
      <c r="C77" s="31"/>
      <c r="D77" s="24" t="s">
        <v>178</v>
      </c>
      <c r="E77" s="32" t="s">
        <v>34</v>
      </c>
      <c r="F77" s="11" t="s">
        <v>179</v>
      </c>
      <c r="G77" s="20">
        <f>(P77)</f>
        <v>1</v>
      </c>
      <c r="H77" s="14">
        <v>7</v>
      </c>
      <c r="I77" s="14">
        <v>1</v>
      </c>
      <c r="J77" s="14">
        <v>6</v>
      </c>
      <c r="K77" s="14">
        <v>0</v>
      </c>
      <c r="L77" s="14">
        <v>0</v>
      </c>
      <c r="M77" s="13">
        <v>0</v>
      </c>
      <c r="N77" s="15">
        <f>IF(H77=0,0,K77/H77)</f>
        <v>0</v>
      </c>
      <c r="O77" s="16">
        <v>1</v>
      </c>
      <c r="P77" s="16">
        <v>1</v>
      </c>
      <c r="Q77" s="15">
        <f t="shared" si="15"/>
        <v>1</v>
      </c>
      <c r="R77" s="44">
        <v>0</v>
      </c>
      <c r="S77" s="45">
        <f t="shared" si="8"/>
        <v>0</v>
      </c>
      <c r="T77" s="44">
        <f t="shared" si="9"/>
        <v>1</v>
      </c>
      <c r="U77" s="15">
        <f t="shared" si="10"/>
        <v>1</v>
      </c>
    </row>
    <row r="78" spans="1:21">
      <c r="A78" s="112" t="s">
        <v>27</v>
      </c>
      <c r="B78" s="112"/>
      <c r="C78" s="112"/>
      <c r="D78" s="112"/>
      <c r="E78" s="112"/>
      <c r="F78" s="112"/>
      <c r="G78" s="13">
        <f t="shared" ref="G78:M78" si="16">SUM(G6:G77)</f>
        <v>221940.94000000003</v>
      </c>
      <c r="H78" s="19">
        <f t="shared" si="16"/>
        <v>590</v>
      </c>
      <c r="I78" s="19">
        <f t="shared" si="16"/>
        <v>99</v>
      </c>
      <c r="J78" s="19">
        <f t="shared" si="16"/>
        <v>493</v>
      </c>
      <c r="K78" s="19">
        <f t="shared" si="16"/>
        <v>65</v>
      </c>
      <c r="L78" s="19">
        <f t="shared" si="16"/>
        <v>281</v>
      </c>
      <c r="M78" s="19">
        <f t="shared" si="16"/>
        <v>64</v>
      </c>
      <c r="N78" s="15">
        <f>IF(H78=0,0,K78/H78)</f>
        <v>0.11016949152542373</v>
      </c>
      <c r="O78" s="20">
        <f>SUM(O6:O77)</f>
        <v>221936.94000000003</v>
      </c>
      <c r="P78" s="20">
        <f>SUM(P6:P77)</f>
        <v>221937.94000000003</v>
      </c>
      <c r="Q78" s="15">
        <f t="shared" si="15"/>
        <v>1.0000045057843909</v>
      </c>
      <c r="R78" s="46">
        <f>SUM(R6:R77)</f>
        <v>86887.33</v>
      </c>
      <c r="S78" s="45">
        <f t="shared" si="8"/>
        <v>0.39149381128796629</v>
      </c>
      <c r="T78" s="46">
        <f>SUM(T6:T77)</f>
        <v>135049.60999999999</v>
      </c>
      <c r="U78" s="15">
        <f t="shared" si="10"/>
        <v>0.60850168294794471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8:F78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1:U79"/>
  <sheetViews>
    <sheetView topLeftCell="A2" workbookViewId="0">
      <selection activeCell="K99" sqref="K99"/>
    </sheetView>
  </sheetViews>
  <sheetFormatPr defaultRowHeight="15"/>
  <cols>
    <col min="1" max="1" width="8.7109375"/>
    <col min="2" max="2" width="18.28515625"/>
    <col min="3" max="3" width="17.140625"/>
    <col min="4" max="4" width="37.5703125"/>
    <col min="5" max="5" width="24.7109375"/>
    <col min="6" max="6" width="17.140625"/>
    <col min="7" max="7" width="15.5703125"/>
    <col min="8" max="8" width="16.42578125"/>
    <col min="9" max="9" width="22.28515625"/>
    <col min="10" max="10" width="15"/>
    <col min="11" max="11" width="8.7109375"/>
    <col min="12" max="12" width="16.5703125"/>
    <col min="13" max="13" width="23.85546875"/>
    <col min="14" max="14" width="20.42578125"/>
    <col min="15" max="15" width="19.28515625"/>
    <col min="16" max="16" width="10.85546875"/>
    <col min="17" max="17" width="29"/>
    <col min="18" max="18" width="11"/>
    <col min="19" max="19" width="27.42578125"/>
    <col min="20" max="20" width="12"/>
    <col min="21" max="21" width="38.5703125"/>
    <col min="22" max="1025" width="8.7109375"/>
  </cols>
  <sheetData>
    <row r="1" spans="1:21" ht="60" customHeight="1">
      <c r="A1" s="116" t="s">
        <v>212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39.7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36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95.2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1" si="0">(P6)</f>
        <v>4135.29</v>
      </c>
      <c r="H6" s="14">
        <v>9</v>
      </c>
      <c r="I6" s="14">
        <v>3</v>
      </c>
      <c r="J6" s="14">
        <v>6</v>
      </c>
      <c r="K6" s="14">
        <v>0</v>
      </c>
      <c r="L6" s="14">
        <v>4</v>
      </c>
      <c r="M6" s="13">
        <v>0</v>
      </c>
      <c r="N6" s="15">
        <f>IF(H6=0,0,K6/H6)</f>
        <v>0</v>
      </c>
      <c r="O6" s="16">
        <v>4135.29</v>
      </c>
      <c r="P6" s="16">
        <v>4135.29</v>
      </c>
      <c r="Q6" s="15">
        <f t="shared" ref="Q6:Q37" si="1">IF(O6=0,0,P6/O6)</f>
        <v>1</v>
      </c>
      <c r="R6" s="44">
        <v>0</v>
      </c>
      <c r="S6" s="45">
        <f t="shared" ref="S6:S41" si="2">IF(P6=0,0,R6/P6)</f>
        <v>0</v>
      </c>
      <c r="T6" s="44">
        <f t="shared" ref="T6:T41" si="3">(P6-R6)</f>
        <v>4135.29</v>
      </c>
      <c r="U6" s="15">
        <f t="shared" ref="U6:U41" si="4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v>3</v>
      </c>
      <c r="I7" s="14">
        <v>0</v>
      </c>
      <c r="J7" s="14">
        <v>3</v>
      </c>
      <c r="K7" s="14">
        <v>2</v>
      </c>
      <c r="L7" s="14">
        <v>2</v>
      </c>
      <c r="M7" s="13">
        <v>2</v>
      </c>
      <c r="N7" s="15">
        <f>IF(H7=0,0,K7/H7)</f>
        <v>0.66666666666666663</v>
      </c>
      <c r="O7" s="16">
        <v>1181.46</v>
      </c>
      <c r="P7" s="16">
        <v>1181.46</v>
      </c>
      <c r="Q7" s="15">
        <f t="shared" si="1"/>
        <v>1</v>
      </c>
      <c r="R7" s="44">
        <v>0</v>
      </c>
      <c r="S7" s="45">
        <f t="shared" si="2"/>
        <v>0</v>
      </c>
      <c r="T7" s="44">
        <f t="shared" si="3"/>
        <v>1181.46</v>
      </c>
      <c r="U7" s="15">
        <f t="shared" si="4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8</v>
      </c>
      <c r="I8" s="14">
        <v>3</v>
      </c>
      <c r="J8" s="14">
        <v>5</v>
      </c>
      <c r="K8" s="14">
        <v>0</v>
      </c>
      <c r="L8" s="14">
        <v>0</v>
      </c>
      <c r="M8" s="13">
        <v>0</v>
      </c>
      <c r="N8" s="15">
        <f>IF(H8=0,0,K8/H8)</f>
        <v>0</v>
      </c>
      <c r="O8" s="16">
        <v>1</v>
      </c>
      <c r="P8" s="16">
        <v>1</v>
      </c>
      <c r="Q8" s="15">
        <f t="shared" si="1"/>
        <v>1</v>
      </c>
      <c r="R8" s="44">
        <v>0</v>
      </c>
      <c r="S8" s="45">
        <f t="shared" si="2"/>
        <v>0</v>
      </c>
      <c r="T8" s="44">
        <f t="shared" si="3"/>
        <v>1</v>
      </c>
      <c r="U8" s="15">
        <f t="shared" si="4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v>19</v>
      </c>
      <c r="I9" s="14">
        <v>0</v>
      </c>
      <c r="J9" s="14">
        <v>19</v>
      </c>
      <c r="K9" s="14">
        <v>0</v>
      </c>
      <c r="L9" s="14">
        <v>14</v>
      </c>
      <c r="M9" s="13">
        <v>0</v>
      </c>
      <c r="N9" s="15" t="s">
        <v>198</v>
      </c>
      <c r="O9" s="16">
        <v>9589.33</v>
      </c>
      <c r="P9" s="16">
        <v>9589.33</v>
      </c>
      <c r="Q9" s="15">
        <f t="shared" si="1"/>
        <v>1</v>
      </c>
      <c r="R9" s="44">
        <v>6150.33</v>
      </c>
      <c r="S9" s="45">
        <f t="shared" si="2"/>
        <v>0.64137223351370742</v>
      </c>
      <c r="T9" s="44">
        <f t="shared" si="3"/>
        <v>3439</v>
      </c>
      <c r="U9" s="15">
        <f t="shared" si="4"/>
        <v>0.35862776648629258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2715.08</v>
      </c>
      <c r="H10" s="14">
        <v>3</v>
      </c>
      <c r="I10" s="14">
        <v>0</v>
      </c>
      <c r="J10" s="14">
        <v>3</v>
      </c>
      <c r="K10" s="14">
        <v>0</v>
      </c>
      <c r="L10" s="14">
        <v>3</v>
      </c>
      <c r="M10" s="13">
        <v>0</v>
      </c>
      <c r="N10" s="15">
        <f t="shared" ref="N10:N49" si="5">IF(H10=0,0,K10/H10)</f>
        <v>0</v>
      </c>
      <c r="O10" s="16">
        <v>2715.08</v>
      </c>
      <c r="P10" s="16">
        <v>2715.08</v>
      </c>
      <c r="Q10" s="15">
        <f t="shared" si="1"/>
        <v>1</v>
      </c>
      <c r="R10" s="44">
        <v>0</v>
      </c>
      <c r="S10" s="45">
        <f t="shared" si="2"/>
        <v>0</v>
      </c>
      <c r="T10" s="44">
        <f t="shared" si="3"/>
        <v>2715.08</v>
      </c>
      <c r="U10" s="15">
        <f t="shared" si="4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6474.44</v>
      </c>
      <c r="H11" s="14">
        <v>9</v>
      </c>
      <c r="I11" s="14">
        <v>2</v>
      </c>
      <c r="J11" s="14">
        <v>7</v>
      </c>
      <c r="K11" s="14">
        <v>0</v>
      </c>
      <c r="L11" s="14">
        <v>6</v>
      </c>
      <c r="M11" s="13">
        <v>0</v>
      </c>
      <c r="N11" s="15">
        <f t="shared" si="5"/>
        <v>0</v>
      </c>
      <c r="O11" s="16">
        <v>6474.44</v>
      </c>
      <c r="P11" s="16">
        <v>6474.44</v>
      </c>
      <c r="Q11" s="15">
        <f t="shared" si="1"/>
        <v>1</v>
      </c>
      <c r="R11" s="44">
        <v>1710.59</v>
      </c>
      <c r="S11" s="45">
        <f t="shared" si="2"/>
        <v>0.26420663408727241</v>
      </c>
      <c r="T11" s="44">
        <f t="shared" si="3"/>
        <v>4763.8499999999995</v>
      </c>
      <c r="U11" s="15">
        <f t="shared" si="4"/>
        <v>0.73579336591272759</v>
      </c>
    </row>
    <row r="12" spans="1:21" ht="16.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v>6</v>
      </c>
      <c r="I12" s="14">
        <v>0</v>
      </c>
      <c r="J12" s="14">
        <v>6</v>
      </c>
      <c r="K12" s="14">
        <v>0</v>
      </c>
      <c r="L12" s="14">
        <v>5</v>
      </c>
      <c r="M12" s="13">
        <v>0</v>
      </c>
      <c r="N12" s="15">
        <f t="shared" si="5"/>
        <v>0</v>
      </c>
      <c r="O12" s="16">
        <v>4285.91</v>
      </c>
      <c r="P12" s="16">
        <v>4285.91</v>
      </c>
      <c r="Q12" s="15">
        <f t="shared" si="1"/>
        <v>1</v>
      </c>
      <c r="R12" s="44">
        <v>0</v>
      </c>
      <c r="S12" s="45">
        <f t="shared" si="2"/>
        <v>0</v>
      </c>
      <c r="T12" s="44">
        <f t="shared" si="3"/>
        <v>4285.91</v>
      </c>
      <c r="U12" s="15">
        <f t="shared" si="4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8</v>
      </c>
      <c r="I13" s="14">
        <v>0</v>
      </c>
      <c r="J13" s="14">
        <v>8</v>
      </c>
      <c r="K13" s="14">
        <v>0</v>
      </c>
      <c r="L13" s="14">
        <v>0</v>
      </c>
      <c r="M13" s="13">
        <v>0</v>
      </c>
      <c r="N13" s="15">
        <f t="shared" si="5"/>
        <v>0</v>
      </c>
      <c r="O13" s="16">
        <v>1</v>
      </c>
      <c r="P13" s="16">
        <v>1</v>
      </c>
      <c r="Q13" s="15">
        <f t="shared" si="1"/>
        <v>1</v>
      </c>
      <c r="R13" s="44">
        <v>0</v>
      </c>
      <c r="S13" s="45">
        <f t="shared" si="2"/>
        <v>0</v>
      </c>
      <c r="T13" s="44">
        <f t="shared" si="3"/>
        <v>1</v>
      </c>
      <c r="U13" s="15">
        <f t="shared" si="4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6307.86</v>
      </c>
      <c r="H14" s="14">
        <v>9</v>
      </c>
      <c r="I14" s="14">
        <v>2</v>
      </c>
      <c r="J14" s="14">
        <v>7</v>
      </c>
      <c r="K14" s="14">
        <v>0</v>
      </c>
      <c r="L14" s="14">
        <v>4</v>
      </c>
      <c r="M14" s="13">
        <v>0</v>
      </c>
      <c r="N14" s="15">
        <f t="shared" si="5"/>
        <v>0</v>
      </c>
      <c r="O14" s="16">
        <v>6307.86</v>
      </c>
      <c r="P14" s="16">
        <v>6307.86</v>
      </c>
      <c r="Q14" s="15">
        <f t="shared" si="1"/>
        <v>1</v>
      </c>
      <c r="R14" s="44">
        <v>4643.1000000000004</v>
      </c>
      <c r="S14" s="45">
        <f t="shared" si="2"/>
        <v>0.73608165051221819</v>
      </c>
      <c r="T14" s="44">
        <f t="shared" si="3"/>
        <v>1664.7599999999993</v>
      </c>
      <c r="U14" s="15">
        <f t="shared" si="4"/>
        <v>0.26391834948778181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1214.56</v>
      </c>
      <c r="H15" s="14">
        <v>4</v>
      </c>
      <c r="I15" s="14">
        <v>0</v>
      </c>
      <c r="J15" s="14">
        <v>4</v>
      </c>
      <c r="K15" s="14">
        <v>1</v>
      </c>
      <c r="L15" s="14">
        <v>4</v>
      </c>
      <c r="M15" s="13">
        <v>1</v>
      </c>
      <c r="N15" s="15">
        <f t="shared" si="5"/>
        <v>0.25</v>
      </c>
      <c r="O15" s="16">
        <v>1214.56</v>
      </c>
      <c r="P15" s="16">
        <v>1214.56</v>
      </c>
      <c r="Q15" s="15">
        <f t="shared" si="1"/>
        <v>1</v>
      </c>
      <c r="R15" s="44">
        <v>1214.56</v>
      </c>
      <c r="S15" s="45">
        <f t="shared" si="2"/>
        <v>1</v>
      </c>
      <c r="T15" s="44">
        <f t="shared" si="3"/>
        <v>0</v>
      </c>
      <c r="U15" s="15">
        <f t="shared" si="4"/>
        <v>0</v>
      </c>
    </row>
    <row r="16" spans="1:21" ht="14.25" customHeight="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6058.7199999999993</v>
      </c>
      <c r="H16" s="14">
        <v>20</v>
      </c>
      <c r="I16" s="14">
        <v>3</v>
      </c>
      <c r="J16" s="14">
        <v>17</v>
      </c>
      <c r="K16" s="14">
        <v>3</v>
      </c>
      <c r="L16" s="14">
        <v>10</v>
      </c>
      <c r="M16" s="13">
        <v>3</v>
      </c>
      <c r="N16" s="15">
        <f t="shared" si="5"/>
        <v>0.15</v>
      </c>
      <c r="O16" s="16">
        <f>3855.56+2203.16</f>
        <v>6058.7199999999993</v>
      </c>
      <c r="P16" s="16">
        <f>O16</f>
        <v>6058.7199999999993</v>
      </c>
      <c r="Q16" s="15">
        <f t="shared" si="1"/>
        <v>1</v>
      </c>
      <c r="R16" s="44">
        <v>3855.56</v>
      </c>
      <c r="S16" s="45">
        <f t="shared" si="2"/>
        <v>0.63636543692397085</v>
      </c>
      <c r="T16" s="44">
        <f t="shared" si="3"/>
        <v>2203.1599999999994</v>
      </c>
      <c r="U16" s="15">
        <f t="shared" si="4"/>
        <v>0.3636345630760292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3145.29</v>
      </c>
      <c r="H17" s="14">
        <v>11</v>
      </c>
      <c r="I17" s="14">
        <v>3</v>
      </c>
      <c r="J17" s="14">
        <v>8</v>
      </c>
      <c r="K17" s="14">
        <v>1</v>
      </c>
      <c r="L17" s="14">
        <v>5</v>
      </c>
      <c r="M17" s="13">
        <v>1</v>
      </c>
      <c r="N17" s="15">
        <f t="shared" si="5"/>
        <v>9.0909090909090912E-2</v>
      </c>
      <c r="O17" s="16">
        <v>3145.29</v>
      </c>
      <c r="P17" s="16">
        <v>3145.29</v>
      </c>
      <c r="Q17" s="15">
        <f t="shared" si="1"/>
        <v>1</v>
      </c>
      <c r="R17" s="44">
        <v>0</v>
      </c>
      <c r="S17" s="45">
        <f t="shared" si="2"/>
        <v>0</v>
      </c>
      <c r="T17" s="44">
        <f t="shared" si="3"/>
        <v>3145.29</v>
      </c>
      <c r="U17" s="15">
        <f t="shared" si="4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13</v>
      </c>
      <c r="I18" s="14">
        <v>5</v>
      </c>
      <c r="J18" s="14">
        <v>8</v>
      </c>
      <c r="K18" s="14">
        <v>0</v>
      </c>
      <c r="L18" s="14">
        <v>3</v>
      </c>
      <c r="M18" s="13">
        <v>0</v>
      </c>
      <c r="N18" s="15">
        <f t="shared" si="5"/>
        <v>0</v>
      </c>
      <c r="O18" s="16">
        <v>1979.86</v>
      </c>
      <c r="P18" s="16">
        <v>1979.86</v>
      </c>
      <c r="Q18" s="15">
        <f t="shared" si="1"/>
        <v>1</v>
      </c>
      <c r="R18" s="44">
        <v>1979.86</v>
      </c>
      <c r="S18" s="45">
        <f t="shared" si="2"/>
        <v>1</v>
      </c>
      <c r="T18" s="44">
        <f t="shared" si="3"/>
        <v>0</v>
      </c>
      <c r="U18" s="15">
        <f t="shared" si="4"/>
        <v>0</v>
      </c>
    </row>
    <row r="19" spans="1:21" ht="16.5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3223.67</v>
      </c>
      <c r="H19" s="14">
        <v>10</v>
      </c>
      <c r="I19" s="14">
        <v>4</v>
      </c>
      <c r="J19" s="14">
        <v>6</v>
      </c>
      <c r="K19" s="14">
        <v>3</v>
      </c>
      <c r="L19" s="14">
        <v>6</v>
      </c>
      <c r="M19" s="13">
        <v>3</v>
      </c>
      <c r="N19" s="15">
        <f t="shared" si="5"/>
        <v>0.3</v>
      </c>
      <c r="O19" s="16">
        <v>3223.67</v>
      </c>
      <c r="P19" s="16">
        <v>3223.67</v>
      </c>
      <c r="Q19" s="15">
        <f t="shared" si="1"/>
        <v>1</v>
      </c>
      <c r="R19" s="44">
        <v>3223.67</v>
      </c>
      <c r="S19" s="45">
        <f t="shared" si="2"/>
        <v>1</v>
      </c>
      <c r="T19" s="44">
        <f t="shared" si="3"/>
        <v>0</v>
      </c>
      <c r="U19" s="15">
        <f t="shared" si="4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7074.65</v>
      </c>
      <c r="H20" s="14">
        <v>12</v>
      </c>
      <c r="I20" s="14">
        <v>2</v>
      </c>
      <c r="J20" s="14">
        <v>10</v>
      </c>
      <c r="K20" s="14">
        <v>0</v>
      </c>
      <c r="L20" s="14">
        <v>9</v>
      </c>
      <c r="M20" s="13">
        <v>0</v>
      </c>
      <c r="N20" s="15">
        <f t="shared" si="5"/>
        <v>0</v>
      </c>
      <c r="O20" s="16">
        <v>7074.65</v>
      </c>
      <c r="P20" s="16">
        <f>O20</f>
        <v>7074.65</v>
      </c>
      <c r="Q20" s="15">
        <f t="shared" si="1"/>
        <v>1</v>
      </c>
      <c r="R20" s="44">
        <v>0</v>
      </c>
      <c r="S20" s="45">
        <f t="shared" si="2"/>
        <v>0</v>
      </c>
      <c r="T20" s="44">
        <f t="shared" si="3"/>
        <v>7074.65</v>
      </c>
      <c r="U20" s="15">
        <f t="shared" si="4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10</v>
      </c>
      <c r="I21" s="14">
        <v>2</v>
      </c>
      <c r="J21" s="14">
        <v>8</v>
      </c>
      <c r="K21" s="14">
        <v>0</v>
      </c>
      <c r="L21" s="14">
        <v>3</v>
      </c>
      <c r="M21" s="13">
        <v>0</v>
      </c>
      <c r="N21" s="15">
        <f t="shared" si="5"/>
        <v>0</v>
      </c>
      <c r="O21" s="16">
        <v>2809.76</v>
      </c>
      <c r="P21" s="16">
        <v>2809.76</v>
      </c>
      <c r="Q21" s="15">
        <f t="shared" si="1"/>
        <v>1</v>
      </c>
      <c r="R21" s="44">
        <v>2809.76</v>
      </c>
      <c r="S21" s="45">
        <f t="shared" si="2"/>
        <v>1</v>
      </c>
      <c r="T21" s="44">
        <f t="shared" si="3"/>
        <v>0</v>
      </c>
      <c r="U21" s="15">
        <f t="shared" si="4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6381.32</v>
      </c>
      <c r="H22" s="14">
        <v>22</v>
      </c>
      <c r="I22" s="14">
        <v>7</v>
      </c>
      <c r="J22" s="14">
        <v>15</v>
      </c>
      <c r="K22" s="14">
        <v>9</v>
      </c>
      <c r="L22" s="14">
        <v>14</v>
      </c>
      <c r="M22" s="13">
        <v>9</v>
      </c>
      <c r="N22" s="15">
        <f t="shared" si="5"/>
        <v>0.40909090909090912</v>
      </c>
      <c r="O22" s="16">
        <v>6381.32</v>
      </c>
      <c r="P22" s="16">
        <v>6381.32</v>
      </c>
      <c r="Q22" s="15">
        <f t="shared" si="1"/>
        <v>1</v>
      </c>
      <c r="R22" s="44">
        <v>6381.32</v>
      </c>
      <c r="S22" s="45">
        <f t="shared" si="2"/>
        <v>1</v>
      </c>
      <c r="T22" s="44">
        <f t="shared" si="3"/>
        <v>0</v>
      </c>
      <c r="U22" s="15">
        <f t="shared" si="4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13403.28</v>
      </c>
      <c r="H23" s="14">
        <v>20</v>
      </c>
      <c r="I23" s="14">
        <v>3</v>
      </c>
      <c r="J23" s="14">
        <v>17</v>
      </c>
      <c r="K23" s="14">
        <v>0</v>
      </c>
      <c r="L23" s="14">
        <v>8</v>
      </c>
      <c r="M23" s="13">
        <v>0</v>
      </c>
      <c r="N23" s="15">
        <f t="shared" si="5"/>
        <v>0</v>
      </c>
      <c r="O23" s="16">
        <v>13403.28</v>
      </c>
      <c r="P23" s="16">
        <v>13403.28</v>
      </c>
      <c r="Q23" s="15">
        <f t="shared" si="1"/>
        <v>1</v>
      </c>
      <c r="R23" s="44">
        <v>0</v>
      </c>
      <c r="S23" s="45">
        <f t="shared" si="2"/>
        <v>0</v>
      </c>
      <c r="T23" s="44">
        <f t="shared" si="3"/>
        <v>13403.28</v>
      </c>
      <c r="U23" s="15">
        <f t="shared" si="4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v>9</v>
      </c>
      <c r="I24" s="14">
        <v>0</v>
      </c>
      <c r="J24" s="14">
        <v>9</v>
      </c>
      <c r="K24" s="14">
        <v>1</v>
      </c>
      <c r="L24" s="14">
        <v>5</v>
      </c>
      <c r="M24" s="13">
        <v>1</v>
      </c>
      <c r="N24" s="15">
        <f t="shared" si="5"/>
        <v>0.1111111111111111</v>
      </c>
      <c r="O24" s="16">
        <v>5447.66</v>
      </c>
      <c r="P24" s="16">
        <v>5447.66</v>
      </c>
      <c r="Q24" s="15">
        <f t="shared" si="1"/>
        <v>1</v>
      </c>
      <c r="R24" s="44">
        <v>0</v>
      </c>
      <c r="S24" s="45">
        <f t="shared" si="2"/>
        <v>0</v>
      </c>
      <c r="T24" s="44">
        <f t="shared" si="3"/>
        <v>5447.66</v>
      </c>
      <c r="U24" s="15">
        <f t="shared" si="4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7518.31</v>
      </c>
      <c r="H25" s="14">
        <v>19</v>
      </c>
      <c r="I25" s="14">
        <v>1</v>
      </c>
      <c r="J25" s="14">
        <v>18</v>
      </c>
      <c r="K25" s="14">
        <v>1</v>
      </c>
      <c r="L25" s="14">
        <v>14</v>
      </c>
      <c r="M25" s="13">
        <v>1</v>
      </c>
      <c r="N25" s="15">
        <f t="shared" si="5"/>
        <v>5.2631578947368418E-2</v>
      </c>
      <c r="O25" s="16">
        <v>7518.31</v>
      </c>
      <c r="P25" s="16">
        <v>7518.31</v>
      </c>
      <c r="Q25" s="15">
        <f t="shared" si="1"/>
        <v>1</v>
      </c>
      <c r="R25" s="44">
        <v>7518.31</v>
      </c>
      <c r="S25" s="45">
        <f t="shared" si="2"/>
        <v>1</v>
      </c>
      <c r="T25" s="44">
        <f t="shared" si="3"/>
        <v>0</v>
      </c>
      <c r="U25" s="15">
        <f t="shared" si="4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5"/>
        <v>0</v>
      </c>
      <c r="O26" s="16">
        <v>0</v>
      </c>
      <c r="P26" s="16">
        <v>1</v>
      </c>
      <c r="Q26" s="15">
        <f t="shared" si="1"/>
        <v>0</v>
      </c>
      <c r="R26" s="44">
        <v>0</v>
      </c>
      <c r="S26" s="45">
        <f t="shared" si="2"/>
        <v>0</v>
      </c>
      <c r="T26" s="44">
        <f t="shared" si="3"/>
        <v>1</v>
      </c>
      <c r="U26" s="15">
        <f t="shared" si="4"/>
        <v>1</v>
      </c>
    </row>
    <row r="27" spans="1:21" ht="15.7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6</v>
      </c>
      <c r="I27" s="14">
        <v>2</v>
      </c>
      <c r="J27" s="14">
        <v>4</v>
      </c>
      <c r="K27" s="14">
        <v>0</v>
      </c>
      <c r="L27" s="14">
        <v>0</v>
      </c>
      <c r="M27" s="13">
        <v>0</v>
      </c>
      <c r="N27" s="15">
        <f t="shared" si="5"/>
        <v>0</v>
      </c>
      <c r="O27" s="16">
        <v>1</v>
      </c>
      <c r="P27" s="16">
        <v>1</v>
      </c>
      <c r="Q27" s="15">
        <f t="shared" si="1"/>
        <v>1</v>
      </c>
      <c r="R27" s="44">
        <v>0</v>
      </c>
      <c r="S27" s="45">
        <f t="shared" si="2"/>
        <v>0</v>
      </c>
      <c r="T27" s="44">
        <f t="shared" si="3"/>
        <v>1</v>
      </c>
      <c r="U27" s="15">
        <f t="shared" si="4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8692.92</v>
      </c>
      <c r="H28" s="14">
        <v>23</v>
      </c>
      <c r="I28" s="14">
        <v>10</v>
      </c>
      <c r="J28" s="14">
        <v>13</v>
      </c>
      <c r="K28" s="14">
        <v>2</v>
      </c>
      <c r="L28" s="14">
        <v>10</v>
      </c>
      <c r="M28" s="13">
        <v>2</v>
      </c>
      <c r="N28" s="15">
        <f t="shared" si="5"/>
        <v>8.6956521739130432E-2</v>
      </c>
      <c r="O28" s="16">
        <v>8692.92</v>
      </c>
      <c r="P28" s="16">
        <v>8692.92</v>
      </c>
      <c r="Q28" s="15">
        <f t="shared" si="1"/>
        <v>1</v>
      </c>
      <c r="R28" s="44">
        <v>0</v>
      </c>
      <c r="S28" s="45">
        <f t="shared" si="2"/>
        <v>0</v>
      </c>
      <c r="T28" s="44">
        <f t="shared" si="3"/>
        <v>8692.92</v>
      </c>
      <c r="U28" s="15">
        <f t="shared" si="4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10</v>
      </c>
      <c r="I29" s="14">
        <v>2</v>
      </c>
      <c r="J29" s="14">
        <v>8</v>
      </c>
      <c r="K29" s="14">
        <v>0</v>
      </c>
      <c r="L29" s="14">
        <v>0</v>
      </c>
      <c r="M29" s="13">
        <v>0</v>
      </c>
      <c r="N29" s="15">
        <f t="shared" si="5"/>
        <v>0</v>
      </c>
      <c r="O29" s="16">
        <v>1</v>
      </c>
      <c r="P29" s="16">
        <v>1</v>
      </c>
      <c r="Q29" s="15">
        <f t="shared" si="1"/>
        <v>1</v>
      </c>
      <c r="R29" s="44">
        <v>0</v>
      </c>
      <c r="S29" s="45">
        <f t="shared" si="2"/>
        <v>0</v>
      </c>
      <c r="T29" s="44">
        <f t="shared" si="3"/>
        <v>1</v>
      </c>
      <c r="U29" s="15">
        <f t="shared" si="4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1305.7</v>
      </c>
      <c r="H30" s="14">
        <v>5</v>
      </c>
      <c r="I30" s="14">
        <v>0</v>
      </c>
      <c r="J30" s="14">
        <v>5</v>
      </c>
      <c r="K30" s="14">
        <v>0</v>
      </c>
      <c r="L30" s="14">
        <v>1</v>
      </c>
      <c r="M30" s="13">
        <v>0</v>
      </c>
      <c r="N30" s="15">
        <f t="shared" si="5"/>
        <v>0</v>
      </c>
      <c r="O30" s="16">
        <v>1305.7</v>
      </c>
      <c r="P30" s="16">
        <v>1305.7</v>
      </c>
      <c r="Q30" s="15">
        <f t="shared" si="1"/>
        <v>1</v>
      </c>
      <c r="R30" s="44">
        <v>1305.7</v>
      </c>
      <c r="S30" s="45">
        <f t="shared" si="2"/>
        <v>1</v>
      </c>
      <c r="T30" s="44">
        <f t="shared" si="3"/>
        <v>0</v>
      </c>
      <c r="U30" s="15">
        <f t="shared" si="4"/>
        <v>0</v>
      </c>
    </row>
    <row r="31" spans="1:21" ht="15" customHeight="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9</v>
      </c>
      <c r="I31" s="14">
        <v>2</v>
      </c>
      <c r="J31" s="14">
        <v>7</v>
      </c>
      <c r="K31" s="14">
        <v>0</v>
      </c>
      <c r="L31" s="14">
        <v>0</v>
      </c>
      <c r="M31" s="13">
        <v>0</v>
      </c>
      <c r="N31" s="15">
        <f t="shared" si="5"/>
        <v>0</v>
      </c>
      <c r="O31" s="16">
        <v>1</v>
      </c>
      <c r="P31" s="16">
        <v>1</v>
      </c>
      <c r="Q31" s="15">
        <f t="shared" si="1"/>
        <v>1</v>
      </c>
      <c r="R31" s="44">
        <v>0</v>
      </c>
      <c r="S31" s="45">
        <f t="shared" si="2"/>
        <v>0</v>
      </c>
      <c r="T31" s="44">
        <f t="shared" si="3"/>
        <v>1</v>
      </c>
      <c r="U31" s="15">
        <f t="shared" si="4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3</v>
      </c>
      <c r="I32" s="14">
        <v>0</v>
      </c>
      <c r="J32" s="14">
        <v>3</v>
      </c>
      <c r="K32" s="14">
        <v>0</v>
      </c>
      <c r="L32" s="14">
        <v>0</v>
      </c>
      <c r="M32" s="13">
        <v>0</v>
      </c>
      <c r="N32" s="15">
        <f t="shared" si="5"/>
        <v>0</v>
      </c>
      <c r="O32" s="16">
        <v>1</v>
      </c>
      <c r="P32" s="16">
        <v>1</v>
      </c>
      <c r="Q32" s="15">
        <f t="shared" si="1"/>
        <v>1</v>
      </c>
      <c r="R32" s="44">
        <v>0</v>
      </c>
      <c r="S32" s="45">
        <f t="shared" si="2"/>
        <v>0</v>
      </c>
      <c r="T32" s="44">
        <f t="shared" si="3"/>
        <v>1</v>
      </c>
      <c r="U32" s="15">
        <f t="shared" si="4"/>
        <v>1</v>
      </c>
    </row>
    <row r="33" spans="1:21" ht="18.75" customHeight="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2678.38</v>
      </c>
      <c r="H33" s="14">
        <v>5</v>
      </c>
      <c r="I33" s="14">
        <v>0</v>
      </c>
      <c r="J33" s="14">
        <v>5</v>
      </c>
      <c r="K33" s="14">
        <v>0</v>
      </c>
      <c r="L33" s="14">
        <v>4</v>
      </c>
      <c r="M33" s="13">
        <v>0</v>
      </c>
      <c r="N33" s="15">
        <f t="shared" si="5"/>
        <v>0</v>
      </c>
      <c r="O33" s="16">
        <v>2678.38</v>
      </c>
      <c r="P33" s="16">
        <v>2678.38</v>
      </c>
      <c r="Q33" s="15">
        <f t="shared" si="1"/>
        <v>1</v>
      </c>
      <c r="R33" s="44">
        <v>0</v>
      </c>
      <c r="S33" s="45">
        <f t="shared" si="2"/>
        <v>0</v>
      </c>
      <c r="T33" s="44">
        <f t="shared" si="3"/>
        <v>2678.38</v>
      </c>
      <c r="U33" s="15">
        <f t="shared" si="4"/>
        <v>1</v>
      </c>
    </row>
    <row r="34" spans="1:21" ht="19.5" customHeight="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5"/>
        <v>0.25</v>
      </c>
      <c r="O34" s="16">
        <v>208.06</v>
      </c>
      <c r="P34" s="16">
        <v>208.06</v>
      </c>
      <c r="Q34" s="15">
        <f t="shared" si="1"/>
        <v>1</v>
      </c>
      <c r="R34" s="44">
        <v>208.06</v>
      </c>
      <c r="S34" s="45">
        <f t="shared" si="2"/>
        <v>1</v>
      </c>
      <c r="T34" s="44">
        <f t="shared" si="3"/>
        <v>0</v>
      </c>
      <c r="U34" s="15">
        <f t="shared" si="4"/>
        <v>0</v>
      </c>
    </row>
    <row r="35" spans="1:21" ht="17.25" customHeight="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2121.15</v>
      </c>
      <c r="H35" s="14">
        <v>4</v>
      </c>
      <c r="I35" s="14">
        <v>0</v>
      </c>
      <c r="J35" s="14">
        <v>4</v>
      </c>
      <c r="K35" s="14">
        <v>0</v>
      </c>
      <c r="L35" s="14">
        <v>4</v>
      </c>
      <c r="M35" s="13">
        <v>0</v>
      </c>
      <c r="N35" s="15">
        <f t="shared" si="5"/>
        <v>0</v>
      </c>
      <c r="O35" s="16">
        <v>2121.15</v>
      </c>
      <c r="P35" s="16">
        <v>2121.15</v>
      </c>
      <c r="Q35" s="15">
        <f t="shared" si="1"/>
        <v>1</v>
      </c>
      <c r="R35" s="44">
        <v>0</v>
      </c>
      <c r="S35" s="45">
        <f t="shared" si="2"/>
        <v>0</v>
      </c>
      <c r="T35" s="44">
        <f t="shared" si="3"/>
        <v>2121.15</v>
      </c>
      <c r="U35" s="15">
        <f t="shared" si="4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3939.93</v>
      </c>
      <c r="H36" s="14">
        <v>6</v>
      </c>
      <c r="I36" s="14">
        <v>2</v>
      </c>
      <c r="J36" s="14">
        <v>4</v>
      </c>
      <c r="K36" s="14">
        <v>2</v>
      </c>
      <c r="L36" s="14">
        <v>5</v>
      </c>
      <c r="M36" s="13">
        <v>2</v>
      </c>
      <c r="N36" s="15">
        <f t="shared" si="5"/>
        <v>0.33333333333333331</v>
      </c>
      <c r="O36" s="16">
        <v>3939.93</v>
      </c>
      <c r="P36" s="16">
        <v>3939.93</v>
      </c>
      <c r="Q36" s="15">
        <f t="shared" si="1"/>
        <v>1</v>
      </c>
      <c r="R36" s="44">
        <v>0</v>
      </c>
      <c r="S36" s="45">
        <f t="shared" si="2"/>
        <v>0</v>
      </c>
      <c r="T36" s="44">
        <f t="shared" si="3"/>
        <v>3939.93</v>
      </c>
      <c r="U36" s="15">
        <f t="shared" si="4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3</v>
      </c>
      <c r="I37" s="14">
        <v>0</v>
      </c>
      <c r="J37" s="14">
        <v>3</v>
      </c>
      <c r="K37" s="14">
        <v>1</v>
      </c>
      <c r="L37" s="14">
        <v>1</v>
      </c>
      <c r="M37" s="13">
        <v>1</v>
      </c>
      <c r="N37" s="15">
        <f t="shared" si="5"/>
        <v>0.33333333333333331</v>
      </c>
      <c r="O37" s="16">
        <v>317.68</v>
      </c>
      <c r="P37" s="16">
        <v>317.68</v>
      </c>
      <c r="Q37" s="15">
        <f t="shared" si="1"/>
        <v>1</v>
      </c>
      <c r="R37" s="44">
        <v>317.68</v>
      </c>
      <c r="S37" s="45">
        <f t="shared" si="2"/>
        <v>1</v>
      </c>
      <c r="T37" s="44">
        <f t="shared" si="3"/>
        <v>0</v>
      </c>
      <c r="U37" s="15">
        <f t="shared" si="4"/>
        <v>0</v>
      </c>
    </row>
    <row r="38" spans="1:21" ht="19.5" customHeight="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si="0"/>
        <v>2981.91</v>
      </c>
      <c r="H38" s="14">
        <v>7</v>
      </c>
      <c r="I38" s="14">
        <v>1</v>
      </c>
      <c r="J38" s="14">
        <v>6</v>
      </c>
      <c r="K38" s="14">
        <v>2</v>
      </c>
      <c r="L38" s="14">
        <v>3</v>
      </c>
      <c r="M38" s="13">
        <v>2</v>
      </c>
      <c r="N38" s="15">
        <f t="shared" si="5"/>
        <v>0.2857142857142857</v>
      </c>
      <c r="O38" s="16">
        <v>2981.91</v>
      </c>
      <c r="P38" s="16">
        <v>2981.91</v>
      </c>
      <c r="Q38" s="15">
        <f t="shared" ref="Q38:Q69" si="6">IF(O38=0,0,P38/O38)</f>
        <v>1</v>
      </c>
      <c r="R38" s="44">
        <v>122.8</v>
      </c>
      <c r="S38" s="45">
        <f t="shared" si="2"/>
        <v>4.1181658735508449E-2</v>
      </c>
      <c r="T38" s="44">
        <f t="shared" si="3"/>
        <v>2859.1099999999997</v>
      </c>
      <c r="U38" s="15">
        <f t="shared" si="4"/>
        <v>0.9588183412644915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0"/>
        <v>8717.89</v>
      </c>
      <c r="H39" s="14">
        <v>17</v>
      </c>
      <c r="I39" s="14">
        <v>4</v>
      </c>
      <c r="J39" s="14">
        <v>13</v>
      </c>
      <c r="K39" s="14">
        <v>1</v>
      </c>
      <c r="L39" s="14">
        <v>6</v>
      </c>
      <c r="M39" s="13">
        <v>1</v>
      </c>
      <c r="N39" s="15">
        <f t="shared" si="5"/>
        <v>5.8823529411764705E-2</v>
      </c>
      <c r="O39" s="16">
        <v>8717.89</v>
      </c>
      <c r="P39" s="16">
        <v>8717.89</v>
      </c>
      <c r="Q39" s="15">
        <f t="shared" si="6"/>
        <v>1</v>
      </c>
      <c r="R39" s="44">
        <v>520.16999999999996</v>
      </c>
      <c r="S39" s="45">
        <f t="shared" si="2"/>
        <v>5.9666960698058817E-2</v>
      </c>
      <c r="T39" s="44">
        <f t="shared" si="3"/>
        <v>8197.7199999999993</v>
      </c>
      <c r="U39" s="15">
        <f t="shared" si="4"/>
        <v>0.94033303930194112</v>
      </c>
    </row>
    <row r="40" spans="1:21" ht="15.75" customHeight="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0"/>
        <v>2469.0500000000002</v>
      </c>
      <c r="H40" s="14">
        <v>14</v>
      </c>
      <c r="I40" s="14">
        <v>0</v>
      </c>
      <c r="J40" s="14">
        <v>14</v>
      </c>
      <c r="K40" s="14">
        <v>4</v>
      </c>
      <c r="L40" s="14">
        <v>8</v>
      </c>
      <c r="M40" s="13">
        <v>4</v>
      </c>
      <c r="N40" s="15">
        <f t="shared" si="5"/>
        <v>0.2857142857142857</v>
      </c>
      <c r="O40" s="16">
        <v>2469.0500000000002</v>
      </c>
      <c r="P40" s="16">
        <v>2469.0500000000002</v>
      </c>
      <c r="Q40" s="15">
        <f t="shared" si="6"/>
        <v>1</v>
      </c>
      <c r="R40" s="44">
        <v>1490.61</v>
      </c>
      <c r="S40" s="45">
        <f t="shared" si="2"/>
        <v>0.60371802920151463</v>
      </c>
      <c r="T40" s="44">
        <f t="shared" si="3"/>
        <v>978.44000000000028</v>
      </c>
      <c r="U40" s="15">
        <f t="shared" si="4"/>
        <v>0.39628197079848532</v>
      </c>
    </row>
    <row r="41" spans="1:21" ht="16.5" customHeight="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0"/>
        <v>5961.53</v>
      </c>
      <c r="H41" s="14">
        <v>9</v>
      </c>
      <c r="I41" s="14">
        <v>1</v>
      </c>
      <c r="J41" s="14">
        <v>8</v>
      </c>
      <c r="K41" s="14">
        <v>2</v>
      </c>
      <c r="L41" s="14">
        <v>13</v>
      </c>
      <c r="M41" s="13">
        <v>1</v>
      </c>
      <c r="N41" s="15">
        <f t="shared" si="5"/>
        <v>0.22222222222222221</v>
      </c>
      <c r="O41" s="16">
        <f>362.75+5598.78</f>
        <v>5961.53</v>
      </c>
      <c r="P41" s="16">
        <f>O41</f>
        <v>5961.53</v>
      </c>
      <c r="Q41" s="15">
        <f t="shared" si="6"/>
        <v>1</v>
      </c>
      <c r="R41" s="44">
        <v>362.75</v>
      </c>
      <c r="S41" s="45">
        <f t="shared" si="2"/>
        <v>6.084847346234943E-2</v>
      </c>
      <c r="T41" s="44">
        <f t="shared" si="3"/>
        <v>5598.78</v>
      </c>
      <c r="U41" s="15">
        <f t="shared" si="4"/>
        <v>0.93915152653765055</v>
      </c>
    </row>
    <row r="42" spans="1:21" ht="13.5" customHeight="1">
      <c r="A42" s="23">
        <v>37</v>
      </c>
      <c r="B42" s="11" t="s">
        <v>22</v>
      </c>
      <c r="C42" s="31"/>
      <c r="D42" s="22" t="s">
        <v>201</v>
      </c>
      <c r="E42" s="30" t="s">
        <v>51</v>
      </c>
      <c r="F42" s="11" t="s">
        <v>202</v>
      </c>
      <c r="G42" s="20">
        <v>1</v>
      </c>
      <c r="H42" s="14">
        <v>5</v>
      </c>
      <c r="I42" s="14">
        <v>0</v>
      </c>
      <c r="J42" s="14">
        <v>5</v>
      </c>
      <c r="K42" s="14">
        <v>0</v>
      </c>
      <c r="L42" s="14">
        <v>0</v>
      </c>
      <c r="M42" s="13">
        <v>0</v>
      </c>
      <c r="N42" s="15">
        <f t="shared" si="5"/>
        <v>0</v>
      </c>
      <c r="O42" s="16">
        <v>1</v>
      </c>
      <c r="P42" s="16">
        <v>1</v>
      </c>
      <c r="Q42" s="15">
        <f t="shared" si="6"/>
        <v>1</v>
      </c>
      <c r="R42" s="44">
        <v>0</v>
      </c>
      <c r="S42" s="45">
        <v>0</v>
      </c>
      <c r="T42" s="44">
        <v>0</v>
      </c>
      <c r="U42" s="15">
        <v>0</v>
      </c>
    </row>
    <row r="43" spans="1:21">
      <c r="A43" s="23">
        <v>38</v>
      </c>
      <c r="B43" s="11" t="s">
        <v>22</v>
      </c>
      <c r="C43" s="31"/>
      <c r="D43" s="24" t="s">
        <v>128</v>
      </c>
      <c r="E43" s="30" t="s">
        <v>34</v>
      </c>
      <c r="F43" s="11" t="s">
        <v>129</v>
      </c>
      <c r="G43" s="20">
        <f t="shared" ref="G43:G49" si="7">(P43)</f>
        <v>3892.75</v>
      </c>
      <c r="H43" s="14">
        <v>3</v>
      </c>
      <c r="I43" s="14">
        <v>0</v>
      </c>
      <c r="J43" s="14">
        <v>3</v>
      </c>
      <c r="K43" s="14">
        <v>0</v>
      </c>
      <c r="L43" s="14">
        <v>2</v>
      </c>
      <c r="M43" s="13">
        <v>0</v>
      </c>
      <c r="N43" s="15">
        <f t="shared" si="5"/>
        <v>0</v>
      </c>
      <c r="O43" s="16">
        <f>2966.14+926.61</f>
        <v>3892.75</v>
      </c>
      <c r="P43" s="16">
        <f>O43</f>
        <v>3892.75</v>
      </c>
      <c r="Q43" s="15">
        <f t="shared" si="6"/>
        <v>1</v>
      </c>
      <c r="R43" s="44">
        <v>2966.14</v>
      </c>
      <c r="S43" s="45">
        <f t="shared" ref="S43:S79" si="8">IF(P43=0,0,R43/P43)</f>
        <v>0.76196519170252386</v>
      </c>
      <c r="T43" s="44">
        <f t="shared" ref="T43:T75" si="9">(P43-R43)</f>
        <v>926.61000000000013</v>
      </c>
      <c r="U43" s="15">
        <f t="shared" ref="U43:U79" si="10">IF(P43=0,0,T43/P43)</f>
        <v>0.23803480829747611</v>
      </c>
    </row>
    <row r="44" spans="1:21">
      <c r="A44" s="23">
        <v>39</v>
      </c>
      <c r="B44" s="11" t="s">
        <v>22</v>
      </c>
      <c r="C44" s="31"/>
      <c r="D44" s="24" t="s">
        <v>130</v>
      </c>
      <c r="E44" s="30" t="s">
        <v>26</v>
      </c>
      <c r="F44" s="11" t="s">
        <v>131</v>
      </c>
      <c r="G44" s="20">
        <f t="shared" si="7"/>
        <v>1119</v>
      </c>
      <c r="H44" s="14">
        <v>9</v>
      </c>
      <c r="I44" s="14">
        <v>1</v>
      </c>
      <c r="J44" s="14">
        <v>8</v>
      </c>
      <c r="K44" s="14">
        <v>0</v>
      </c>
      <c r="L44" s="14">
        <v>2</v>
      </c>
      <c r="M44" s="13">
        <v>0</v>
      </c>
      <c r="N44" s="15">
        <f t="shared" si="5"/>
        <v>0</v>
      </c>
      <c r="O44" s="16">
        <v>1119</v>
      </c>
      <c r="P44" s="16">
        <v>1119</v>
      </c>
      <c r="Q44" s="15">
        <f t="shared" si="6"/>
        <v>1</v>
      </c>
      <c r="R44" s="44">
        <v>0</v>
      </c>
      <c r="S44" s="45">
        <f t="shared" si="8"/>
        <v>0</v>
      </c>
      <c r="T44" s="44">
        <f t="shared" si="9"/>
        <v>1119</v>
      </c>
      <c r="U44" s="15">
        <f t="shared" si="10"/>
        <v>1</v>
      </c>
    </row>
    <row r="45" spans="1:21" ht="15.75" customHeight="1">
      <c r="A45" s="23">
        <v>40</v>
      </c>
      <c r="B45" s="11" t="s">
        <v>22</v>
      </c>
      <c r="C45" s="31"/>
      <c r="D45" s="22" t="s">
        <v>72</v>
      </c>
      <c r="E45" s="30" t="s">
        <v>34</v>
      </c>
      <c r="F45" s="11" t="s">
        <v>132</v>
      </c>
      <c r="G45" s="20">
        <f t="shared" si="7"/>
        <v>1338.36</v>
      </c>
      <c r="H45" s="14">
        <v>4</v>
      </c>
      <c r="I45" s="14">
        <v>0</v>
      </c>
      <c r="J45" s="14">
        <v>4</v>
      </c>
      <c r="K45" s="14">
        <v>0</v>
      </c>
      <c r="L45" s="14">
        <v>3</v>
      </c>
      <c r="M45" s="13">
        <v>0</v>
      </c>
      <c r="N45" s="15">
        <f t="shared" si="5"/>
        <v>0</v>
      </c>
      <c r="O45" s="16">
        <v>1338.36</v>
      </c>
      <c r="P45" s="16">
        <v>1338.36</v>
      </c>
      <c r="Q45" s="15">
        <f t="shared" si="6"/>
        <v>1</v>
      </c>
      <c r="R45" s="44">
        <v>1338.36</v>
      </c>
      <c r="S45" s="45">
        <f t="shared" si="8"/>
        <v>1</v>
      </c>
      <c r="T45" s="44">
        <f t="shared" si="9"/>
        <v>0</v>
      </c>
      <c r="U45" s="15">
        <f t="shared" si="10"/>
        <v>0</v>
      </c>
    </row>
    <row r="46" spans="1:21">
      <c r="A46" s="23">
        <v>41</v>
      </c>
      <c r="B46" s="11" t="s">
        <v>22</v>
      </c>
      <c r="C46" s="31"/>
      <c r="D46" s="25" t="s">
        <v>54</v>
      </c>
      <c r="E46" s="30" t="s">
        <v>30</v>
      </c>
      <c r="F46" s="11" t="s">
        <v>133</v>
      </c>
      <c r="G46" s="20">
        <f t="shared" si="7"/>
        <v>14128.15</v>
      </c>
      <c r="H46" s="14">
        <v>9</v>
      </c>
      <c r="I46" s="14">
        <v>2</v>
      </c>
      <c r="J46" s="14">
        <v>7</v>
      </c>
      <c r="K46" s="14">
        <v>4</v>
      </c>
      <c r="L46" s="14">
        <v>6</v>
      </c>
      <c r="M46" s="13">
        <v>4</v>
      </c>
      <c r="N46" s="15">
        <f t="shared" si="5"/>
        <v>0.44444444444444442</v>
      </c>
      <c r="O46" s="16">
        <v>14128.15</v>
      </c>
      <c r="P46" s="16">
        <v>14128.15</v>
      </c>
      <c r="Q46" s="15">
        <f t="shared" si="6"/>
        <v>1</v>
      </c>
      <c r="R46" s="44">
        <v>5607.21</v>
      </c>
      <c r="S46" s="45">
        <f t="shared" si="8"/>
        <v>0.39688211124598766</v>
      </c>
      <c r="T46" s="44">
        <f t="shared" si="9"/>
        <v>8520.9399999999987</v>
      </c>
      <c r="U46" s="15">
        <f t="shared" si="10"/>
        <v>0.60311788875401229</v>
      </c>
    </row>
    <row r="47" spans="1:21">
      <c r="A47" s="23">
        <v>42</v>
      </c>
      <c r="B47" s="11" t="s">
        <v>22</v>
      </c>
      <c r="C47" s="31"/>
      <c r="D47" s="25" t="s">
        <v>55</v>
      </c>
      <c r="E47" s="30" t="s">
        <v>56</v>
      </c>
      <c r="F47" s="11" t="s">
        <v>134</v>
      </c>
      <c r="G47" s="20">
        <f t="shared" si="7"/>
        <v>2012.14</v>
      </c>
      <c r="H47" s="14">
        <v>17</v>
      </c>
      <c r="I47" s="14">
        <v>2</v>
      </c>
      <c r="J47" s="14">
        <v>15</v>
      </c>
      <c r="K47" s="14">
        <v>4</v>
      </c>
      <c r="L47" s="14">
        <v>4</v>
      </c>
      <c r="M47" s="13">
        <v>4</v>
      </c>
      <c r="N47" s="15">
        <f t="shared" si="5"/>
        <v>0.23529411764705882</v>
      </c>
      <c r="O47" s="16">
        <v>2012.14</v>
      </c>
      <c r="P47" s="16">
        <v>2012.14</v>
      </c>
      <c r="Q47" s="15">
        <f t="shared" si="6"/>
        <v>1</v>
      </c>
      <c r="R47" s="44">
        <v>2012.14</v>
      </c>
      <c r="S47" s="45">
        <f t="shared" si="8"/>
        <v>1</v>
      </c>
      <c r="T47" s="44">
        <f t="shared" si="9"/>
        <v>0</v>
      </c>
      <c r="U47" s="15">
        <f t="shared" si="10"/>
        <v>0</v>
      </c>
    </row>
    <row r="48" spans="1:21">
      <c r="A48" s="23">
        <v>43</v>
      </c>
      <c r="B48" s="11" t="s">
        <v>22</v>
      </c>
      <c r="C48" s="31"/>
      <c r="D48" s="24" t="s">
        <v>135</v>
      </c>
      <c r="E48" s="30" t="s">
        <v>34</v>
      </c>
      <c r="F48" s="11" t="s">
        <v>136</v>
      </c>
      <c r="G48" s="20">
        <f t="shared" si="7"/>
        <v>6588.42</v>
      </c>
      <c r="H48" s="14">
        <v>9</v>
      </c>
      <c r="I48" s="14">
        <v>0</v>
      </c>
      <c r="J48" s="14">
        <v>9</v>
      </c>
      <c r="K48" s="14">
        <v>0</v>
      </c>
      <c r="L48" s="14">
        <v>7</v>
      </c>
      <c r="M48" s="13">
        <v>0</v>
      </c>
      <c r="N48" s="15">
        <f t="shared" si="5"/>
        <v>0</v>
      </c>
      <c r="O48" s="16">
        <v>6588.42</v>
      </c>
      <c r="P48" s="16">
        <f>O48</f>
        <v>6588.42</v>
      </c>
      <c r="Q48" s="15">
        <f t="shared" si="6"/>
        <v>1</v>
      </c>
      <c r="R48" s="44">
        <v>0</v>
      </c>
      <c r="S48" s="45">
        <f t="shared" si="8"/>
        <v>0</v>
      </c>
      <c r="T48" s="44">
        <f t="shared" si="9"/>
        <v>6588.42</v>
      </c>
      <c r="U48" s="15">
        <f t="shared" si="10"/>
        <v>1</v>
      </c>
    </row>
    <row r="49" spans="1:21">
      <c r="A49" s="23">
        <v>44</v>
      </c>
      <c r="B49" s="11" t="s">
        <v>22</v>
      </c>
      <c r="C49" s="31"/>
      <c r="D49" s="25" t="s">
        <v>57</v>
      </c>
      <c r="E49" s="30" t="s">
        <v>26</v>
      </c>
      <c r="F49" s="11" t="s">
        <v>137</v>
      </c>
      <c r="G49" s="20">
        <f t="shared" si="7"/>
        <v>7850.4</v>
      </c>
      <c r="H49" s="14">
        <v>8</v>
      </c>
      <c r="I49" s="14">
        <v>0</v>
      </c>
      <c r="J49" s="14">
        <v>8</v>
      </c>
      <c r="K49" s="14">
        <v>3</v>
      </c>
      <c r="L49" s="14">
        <v>9</v>
      </c>
      <c r="M49" s="13">
        <v>3</v>
      </c>
      <c r="N49" s="15">
        <f t="shared" si="5"/>
        <v>0.375</v>
      </c>
      <c r="O49" s="16">
        <v>7850.4</v>
      </c>
      <c r="P49" s="16">
        <v>7850.4</v>
      </c>
      <c r="Q49" s="15">
        <f t="shared" si="6"/>
        <v>1</v>
      </c>
      <c r="R49" s="44">
        <v>6524.92</v>
      </c>
      <c r="S49" s="45">
        <f t="shared" si="8"/>
        <v>0.83115764801793546</v>
      </c>
      <c r="T49" s="44">
        <f t="shared" si="9"/>
        <v>1325.4799999999996</v>
      </c>
      <c r="U49" s="15">
        <f t="shared" si="10"/>
        <v>0.16884235198206457</v>
      </c>
    </row>
    <row r="50" spans="1:21">
      <c r="A50" s="23">
        <v>45</v>
      </c>
      <c r="B50" s="11" t="s">
        <v>22</v>
      </c>
      <c r="C50" s="31"/>
      <c r="D50" s="25" t="s">
        <v>206</v>
      </c>
      <c r="E50" s="30" t="s">
        <v>75</v>
      </c>
      <c r="F50" s="11" t="s">
        <v>207</v>
      </c>
      <c r="G50" s="20">
        <v>1</v>
      </c>
      <c r="H50" s="14">
        <v>0</v>
      </c>
      <c r="I50" s="14">
        <v>0</v>
      </c>
      <c r="J50" s="14">
        <v>2</v>
      </c>
      <c r="K50" s="14">
        <v>0</v>
      </c>
      <c r="L50" s="14">
        <v>0</v>
      </c>
      <c r="M50" s="13">
        <v>0</v>
      </c>
      <c r="N50" s="15">
        <v>0</v>
      </c>
      <c r="O50" s="16">
        <v>0</v>
      </c>
      <c r="P50" s="16">
        <v>0</v>
      </c>
      <c r="Q50" s="15">
        <f t="shared" si="6"/>
        <v>0</v>
      </c>
      <c r="R50" s="44">
        <v>0</v>
      </c>
      <c r="S50" s="45">
        <f t="shared" si="8"/>
        <v>0</v>
      </c>
      <c r="T50" s="44">
        <f t="shared" si="9"/>
        <v>0</v>
      </c>
      <c r="U50" s="15">
        <f t="shared" si="10"/>
        <v>0</v>
      </c>
    </row>
    <row r="51" spans="1:21">
      <c r="A51" s="23">
        <v>46</v>
      </c>
      <c r="B51" s="11" t="s">
        <v>22</v>
      </c>
      <c r="C51" s="31"/>
      <c r="D51" s="24" t="s">
        <v>138</v>
      </c>
      <c r="E51" s="24" t="s">
        <v>47</v>
      </c>
      <c r="F51" s="11" t="s">
        <v>139</v>
      </c>
      <c r="G51" s="20">
        <f t="shared" ref="G51:G61" si="11">(P51)</f>
        <v>802.88</v>
      </c>
      <c r="H51" s="14">
        <v>8</v>
      </c>
      <c r="I51" s="14">
        <v>0</v>
      </c>
      <c r="J51" s="14">
        <v>8</v>
      </c>
      <c r="K51" s="14">
        <v>3</v>
      </c>
      <c r="L51" s="14">
        <v>3</v>
      </c>
      <c r="M51" s="13">
        <v>3</v>
      </c>
      <c r="N51" s="15">
        <f t="shared" ref="N51:N61" si="12">IF(H51=0,0,K51/H51)</f>
        <v>0.375</v>
      </c>
      <c r="O51" s="16">
        <v>802.88</v>
      </c>
      <c r="P51" s="16">
        <v>802.88</v>
      </c>
      <c r="Q51" s="15">
        <f t="shared" si="6"/>
        <v>1</v>
      </c>
      <c r="R51" s="44">
        <v>802.88</v>
      </c>
      <c r="S51" s="45">
        <f t="shared" si="8"/>
        <v>1</v>
      </c>
      <c r="T51" s="44">
        <f t="shared" si="9"/>
        <v>0</v>
      </c>
      <c r="U51" s="15">
        <f t="shared" si="10"/>
        <v>0</v>
      </c>
    </row>
    <row r="52" spans="1:21">
      <c r="A52" s="23">
        <v>47</v>
      </c>
      <c r="B52" s="11" t="s">
        <v>22</v>
      </c>
      <c r="C52" s="31"/>
      <c r="D52" s="25" t="s">
        <v>73</v>
      </c>
      <c r="E52" s="24" t="s">
        <v>26</v>
      </c>
      <c r="F52" s="11" t="s">
        <v>140</v>
      </c>
      <c r="G52" s="20">
        <f t="shared" si="11"/>
        <v>1</v>
      </c>
      <c r="H52" s="14">
        <v>5</v>
      </c>
      <c r="I52" s="14">
        <v>3</v>
      </c>
      <c r="J52" s="14">
        <v>2</v>
      </c>
      <c r="K52" s="14">
        <v>0</v>
      </c>
      <c r="L52" s="14">
        <v>0</v>
      </c>
      <c r="M52" s="13">
        <v>0</v>
      </c>
      <c r="N52" s="15">
        <f t="shared" si="12"/>
        <v>0</v>
      </c>
      <c r="O52" s="16">
        <v>1</v>
      </c>
      <c r="P52" s="16">
        <v>1</v>
      </c>
      <c r="Q52" s="15">
        <f t="shared" si="6"/>
        <v>1</v>
      </c>
      <c r="R52" s="44">
        <v>0</v>
      </c>
      <c r="S52" s="45">
        <f t="shared" si="8"/>
        <v>0</v>
      </c>
      <c r="T52" s="44">
        <f t="shared" si="9"/>
        <v>1</v>
      </c>
      <c r="U52" s="15">
        <f t="shared" si="10"/>
        <v>1</v>
      </c>
    </row>
    <row r="53" spans="1:21">
      <c r="A53" s="23">
        <v>48</v>
      </c>
      <c r="B53" s="11" t="s">
        <v>22</v>
      </c>
      <c r="C53" s="31"/>
      <c r="D53" s="24" t="s">
        <v>141</v>
      </c>
      <c r="E53" s="39" t="s">
        <v>142</v>
      </c>
      <c r="F53" s="11" t="s">
        <v>143</v>
      </c>
      <c r="G53" s="20">
        <f t="shared" si="11"/>
        <v>1</v>
      </c>
      <c r="H53" s="14">
        <v>2</v>
      </c>
      <c r="I53" s="14">
        <v>0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2"/>
        <v>0</v>
      </c>
      <c r="O53" s="16">
        <v>1</v>
      </c>
      <c r="P53" s="16">
        <v>1</v>
      </c>
      <c r="Q53" s="15">
        <f t="shared" si="6"/>
        <v>1</v>
      </c>
      <c r="R53" s="44">
        <v>0</v>
      </c>
      <c r="S53" s="45">
        <f t="shared" si="8"/>
        <v>0</v>
      </c>
      <c r="T53" s="44">
        <f t="shared" si="9"/>
        <v>1</v>
      </c>
      <c r="U53" s="15">
        <f t="shared" si="10"/>
        <v>1</v>
      </c>
    </row>
    <row r="54" spans="1:21">
      <c r="A54" s="23">
        <v>49</v>
      </c>
      <c r="B54" s="11" t="s">
        <v>22</v>
      </c>
      <c r="C54" s="31"/>
      <c r="D54" s="25" t="s">
        <v>144</v>
      </c>
      <c r="E54" s="30" t="s">
        <v>34</v>
      </c>
      <c r="F54" s="11" t="s">
        <v>184</v>
      </c>
      <c r="G54" s="20">
        <f t="shared" si="11"/>
        <v>1</v>
      </c>
      <c r="H54" s="14">
        <v>5</v>
      </c>
      <c r="I54" s="14">
        <v>1</v>
      </c>
      <c r="J54" s="14">
        <v>4</v>
      </c>
      <c r="K54" s="14">
        <v>0</v>
      </c>
      <c r="L54" s="14">
        <v>0</v>
      </c>
      <c r="M54" s="13">
        <v>0</v>
      </c>
      <c r="N54" s="15">
        <f t="shared" si="12"/>
        <v>0</v>
      </c>
      <c r="O54" s="16">
        <v>1</v>
      </c>
      <c r="P54" s="16">
        <v>1</v>
      </c>
      <c r="Q54" s="15">
        <f t="shared" si="6"/>
        <v>1</v>
      </c>
      <c r="R54" s="44">
        <v>0</v>
      </c>
      <c r="S54" s="45">
        <f t="shared" si="8"/>
        <v>0</v>
      </c>
      <c r="T54" s="44">
        <f t="shared" si="9"/>
        <v>1</v>
      </c>
      <c r="U54" s="15">
        <f t="shared" si="10"/>
        <v>1</v>
      </c>
    </row>
    <row r="55" spans="1:21">
      <c r="A55" s="23">
        <v>50</v>
      </c>
      <c r="B55" s="11" t="s">
        <v>22</v>
      </c>
      <c r="C55" s="31"/>
      <c r="D55" s="25" t="s">
        <v>146</v>
      </c>
      <c r="E55" s="30" t="s">
        <v>34</v>
      </c>
      <c r="F55" s="11" t="s">
        <v>147</v>
      </c>
      <c r="G55" s="20">
        <f t="shared" si="11"/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3">
        <v>0</v>
      </c>
      <c r="N55" s="15">
        <f t="shared" si="12"/>
        <v>0</v>
      </c>
      <c r="O55" s="16">
        <v>1</v>
      </c>
      <c r="P55" s="16">
        <v>1</v>
      </c>
      <c r="Q55" s="15">
        <f t="shared" si="6"/>
        <v>1</v>
      </c>
      <c r="R55" s="44">
        <v>0</v>
      </c>
      <c r="S55" s="45">
        <f t="shared" si="8"/>
        <v>0</v>
      </c>
      <c r="T55" s="44">
        <f t="shared" si="9"/>
        <v>1</v>
      </c>
      <c r="U55" s="15">
        <f t="shared" si="10"/>
        <v>1</v>
      </c>
    </row>
    <row r="56" spans="1:21" ht="18" customHeight="1">
      <c r="A56" s="23">
        <v>51</v>
      </c>
      <c r="B56" s="11" t="s">
        <v>22</v>
      </c>
      <c r="C56" s="31"/>
      <c r="D56" s="42" t="s">
        <v>148</v>
      </c>
      <c r="E56" s="24" t="s">
        <v>34</v>
      </c>
      <c r="F56" s="11" t="s">
        <v>149</v>
      </c>
      <c r="G56" s="20">
        <f t="shared" si="11"/>
        <v>1</v>
      </c>
      <c r="H56" s="14">
        <v>7</v>
      </c>
      <c r="I56" s="14">
        <v>3</v>
      </c>
      <c r="J56" s="14">
        <v>4</v>
      </c>
      <c r="K56" s="14">
        <v>0</v>
      </c>
      <c r="L56" s="14">
        <v>0</v>
      </c>
      <c r="M56" s="13">
        <v>0</v>
      </c>
      <c r="N56" s="15">
        <f t="shared" si="12"/>
        <v>0</v>
      </c>
      <c r="O56" s="16">
        <v>1</v>
      </c>
      <c r="P56" s="16">
        <v>1</v>
      </c>
      <c r="Q56" s="15">
        <f t="shared" si="6"/>
        <v>1</v>
      </c>
      <c r="R56" s="44">
        <v>0</v>
      </c>
      <c r="S56" s="45">
        <f t="shared" si="8"/>
        <v>0</v>
      </c>
      <c r="T56" s="44">
        <f t="shared" si="9"/>
        <v>1</v>
      </c>
      <c r="U56" s="15">
        <f t="shared" si="10"/>
        <v>1</v>
      </c>
    </row>
    <row r="57" spans="1:21" ht="15.75" customHeight="1">
      <c r="A57" s="23">
        <v>52</v>
      </c>
      <c r="B57" s="11" t="s">
        <v>22</v>
      </c>
      <c r="C57" s="31"/>
      <c r="D57" s="42" t="s">
        <v>150</v>
      </c>
      <c r="E57" s="24" t="s">
        <v>34</v>
      </c>
      <c r="F57" s="11" t="s">
        <v>151</v>
      </c>
      <c r="G57" s="20">
        <f t="shared" si="11"/>
        <v>543.83000000000004</v>
      </c>
      <c r="H57" s="14">
        <v>7</v>
      </c>
      <c r="I57" s="14">
        <v>0</v>
      </c>
      <c r="J57" s="14">
        <v>7</v>
      </c>
      <c r="K57" s="14">
        <v>0</v>
      </c>
      <c r="L57" s="14">
        <v>2</v>
      </c>
      <c r="M57" s="13">
        <v>0</v>
      </c>
      <c r="N57" s="15">
        <f t="shared" si="12"/>
        <v>0</v>
      </c>
      <c r="O57" s="16">
        <v>543.83000000000004</v>
      </c>
      <c r="P57" s="16">
        <v>543.83000000000004</v>
      </c>
      <c r="Q57" s="15">
        <f t="shared" si="6"/>
        <v>1</v>
      </c>
      <c r="R57" s="44">
        <v>0</v>
      </c>
      <c r="S57" s="45">
        <f t="shared" si="8"/>
        <v>0</v>
      </c>
      <c r="T57" s="44">
        <f t="shared" si="9"/>
        <v>543.83000000000004</v>
      </c>
      <c r="U57" s="15">
        <f t="shared" si="10"/>
        <v>1</v>
      </c>
    </row>
    <row r="58" spans="1:21" ht="17.25" customHeight="1">
      <c r="A58" s="23">
        <v>53</v>
      </c>
      <c r="B58" s="11" t="s">
        <v>22</v>
      </c>
      <c r="C58" s="31"/>
      <c r="D58" s="42" t="s">
        <v>152</v>
      </c>
      <c r="E58" s="24" t="s">
        <v>34</v>
      </c>
      <c r="F58" s="11" t="s">
        <v>153</v>
      </c>
      <c r="G58" s="20">
        <f t="shared" si="11"/>
        <v>6046.48</v>
      </c>
      <c r="H58" s="14">
        <v>7</v>
      </c>
      <c r="I58" s="14">
        <v>1</v>
      </c>
      <c r="J58" s="14">
        <v>6</v>
      </c>
      <c r="K58" s="14">
        <v>0</v>
      </c>
      <c r="L58" s="14">
        <v>5</v>
      </c>
      <c r="M58" s="13">
        <v>0</v>
      </c>
      <c r="N58" s="15">
        <f t="shared" si="12"/>
        <v>0</v>
      </c>
      <c r="O58" s="16">
        <v>6046.48</v>
      </c>
      <c r="P58" s="16">
        <v>6046.48</v>
      </c>
      <c r="Q58" s="15">
        <f t="shared" si="6"/>
        <v>1</v>
      </c>
      <c r="R58" s="44">
        <v>4938.28</v>
      </c>
      <c r="S58" s="45">
        <f t="shared" si="8"/>
        <v>0.81671981053439358</v>
      </c>
      <c r="T58" s="44">
        <f t="shared" si="9"/>
        <v>1108.1999999999998</v>
      </c>
      <c r="U58" s="15">
        <f t="shared" si="10"/>
        <v>0.18328018946560642</v>
      </c>
    </row>
    <row r="59" spans="1:21">
      <c r="A59" s="23">
        <v>54</v>
      </c>
      <c r="B59" s="11" t="s">
        <v>22</v>
      </c>
      <c r="C59" s="31"/>
      <c r="D59" s="25" t="s">
        <v>154</v>
      </c>
      <c r="E59" s="24" t="s">
        <v>155</v>
      </c>
      <c r="F59" s="11" t="s">
        <v>156</v>
      </c>
      <c r="G59" s="20">
        <f t="shared" si="11"/>
        <v>1</v>
      </c>
      <c r="H59" s="14">
        <v>1</v>
      </c>
      <c r="I59" s="14">
        <v>0</v>
      </c>
      <c r="J59" s="14">
        <v>1</v>
      </c>
      <c r="K59" s="14">
        <v>0</v>
      </c>
      <c r="L59" s="14">
        <v>0</v>
      </c>
      <c r="M59" s="13">
        <v>0</v>
      </c>
      <c r="N59" s="15">
        <f t="shared" si="12"/>
        <v>0</v>
      </c>
      <c r="O59" s="16">
        <v>1</v>
      </c>
      <c r="P59" s="16">
        <v>1</v>
      </c>
      <c r="Q59" s="15">
        <f t="shared" si="6"/>
        <v>1</v>
      </c>
      <c r="R59" s="44">
        <v>0</v>
      </c>
      <c r="S59" s="45">
        <f t="shared" si="8"/>
        <v>0</v>
      </c>
      <c r="T59" s="44">
        <f t="shared" si="9"/>
        <v>1</v>
      </c>
      <c r="U59" s="15">
        <f t="shared" si="10"/>
        <v>1</v>
      </c>
    </row>
    <row r="60" spans="1:21" ht="15" customHeight="1">
      <c r="A60" s="23">
        <v>55</v>
      </c>
      <c r="B60" s="11" t="s">
        <v>22</v>
      </c>
      <c r="C60" s="31"/>
      <c r="D60" s="22" t="s">
        <v>33</v>
      </c>
      <c r="E60" s="32" t="s">
        <v>34</v>
      </c>
      <c r="F60" s="11" t="s">
        <v>157</v>
      </c>
      <c r="G60" s="20">
        <f t="shared" si="11"/>
        <v>4819.2299999999996</v>
      </c>
      <c r="H60" s="14">
        <v>12</v>
      </c>
      <c r="I60" s="14">
        <v>5</v>
      </c>
      <c r="J60" s="14">
        <v>7</v>
      </c>
      <c r="K60" s="14">
        <v>2</v>
      </c>
      <c r="L60" s="14">
        <v>5</v>
      </c>
      <c r="M60" s="13">
        <v>2</v>
      </c>
      <c r="N60" s="15">
        <f t="shared" si="12"/>
        <v>0.16666666666666666</v>
      </c>
      <c r="O60" s="16">
        <v>4819.2299999999996</v>
      </c>
      <c r="P60" s="16">
        <v>4819.2299999999996</v>
      </c>
      <c r="Q60" s="15">
        <f t="shared" si="6"/>
        <v>1</v>
      </c>
      <c r="R60" s="44">
        <v>4819.2299999999996</v>
      </c>
      <c r="S60" s="45">
        <f t="shared" si="8"/>
        <v>1</v>
      </c>
      <c r="T60" s="44">
        <f t="shared" si="9"/>
        <v>0</v>
      </c>
      <c r="U60" s="15">
        <f t="shared" si="10"/>
        <v>0</v>
      </c>
    </row>
    <row r="61" spans="1:21" ht="18.75" customHeight="1">
      <c r="A61" s="23">
        <v>56</v>
      </c>
      <c r="B61" s="11" t="s">
        <v>22</v>
      </c>
      <c r="C61" s="31"/>
      <c r="D61" s="24" t="s">
        <v>74</v>
      </c>
      <c r="E61" s="35" t="s">
        <v>75</v>
      </c>
      <c r="F61" s="11" t="s">
        <v>158</v>
      </c>
      <c r="G61" s="20">
        <f t="shared" si="11"/>
        <v>3339.24</v>
      </c>
      <c r="H61" s="14">
        <v>10</v>
      </c>
      <c r="I61" s="14">
        <v>1</v>
      </c>
      <c r="J61" s="14">
        <v>9</v>
      </c>
      <c r="K61" s="14">
        <v>2</v>
      </c>
      <c r="L61" s="14">
        <v>6</v>
      </c>
      <c r="M61" s="13">
        <v>2</v>
      </c>
      <c r="N61" s="15">
        <f t="shared" si="12"/>
        <v>0.2</v>
      </c>
      <c r="O61" s="16">
        <v>3339.24</v>
      </c>
      <c r="P61" s="16">
        <v>3339.24</v>
      </c>
      <c r="Q61" s="15">
        <f t="shared" si="6"/>
        <v>1</v>
      </c>
      <c r="R61" s="44">
        <v>317.68</v>
      </c>
      <c r="S61" s="45">
        <f t="shared" si="8"/>
        <v>9.5135420035696749E-2</v>
      </c>
      <c r="T61" s="44">
        <f t="shared" si="9"/>
        <v>3021.56</v>
      </c>
      <c r="U61" s="15">
        <f t="shared" si="10"/>
        <v>0.90486457996430325</v>
      </c>
    </row>
    <row r="62" spans="1:21" ht="15.75" customHeight="1">
      <c r="A62" s="23">
        <v>57</v>
      </c>
      <c r="B62" s="11" t="s">
        <v>22</v>
      </c>
      <c r="C62" s="31"/>
      <c r="D62" s="24" t="s">
        <v>208</v>
      </c>
      <c r="E62" s="35" t="s">
        <v>32</v>
      </c>
      <c r="F62" s="47" t="s">
        <v>209</v>
      </c>
      <c r="G62" s="20">
        <v>1</v>
      </c>
      <c r="H62" s="14">
        <v>2</v>
      </c>
      <c r="I62" s="14">
        <v>0</v>
      </c>
      <c r="J62" s="14">
        <v>2</v>
      </c>
      <c r="K62" s="14">
        <v>0</v>
      </c>
      <c r="L62" s="14">
        <v>0</v>
      </c>
      <c r="M62" s="13">
        <v>0</v>
      </c>
      <c r="N62" s="15">
        <v>0</v>
      </c>
      <c r="O62" s="16">
        <v>0</v>
      </c>
      <c r="P62" s="16">
        <v>0</v>
      </c>
      <c r="Q62" s="15">
        <f t="shared" si="6"/>
        <v>0</v>
      </c>
      <c r="R62" s="44">
        <v>0</v>
      </c>
      <c r="S62" s="45">
        <f t="shared" si="8"/>
        <v>0</v>
      </c>
      <c r="T62" s="44">
        <f t="shared" si="9"/>
        <v>0</v>
      </c>
      <c r="U62" s="15">
        <f t="shared" si="10"/>
        <v>0</v>
      </c>
    </row>
    <row r="63" spans="1:21">
      <c r="A63" s="23">
        <v>58</v>
      </c>
      <c r="B63" s="11" t="s">
        <v>22</v>
      </c>
      <c r="C63" s="31"/>
      <c r="D63" s="25" t="s">
        <v>58</v>
      </c>
      <c r="E63" s="30" t="s">
        <v>59</v>
      </c>
      <c r="F63" s="11" t="s">
        <v>159</v>
      </c>
      <c r="G63" s="20">
        <f t="shared" ref="G63:G72" si="13">(P63)</f>
        <v>964.66</v>
      </c>
      <c r="H63" s="14">
        <v>7</v>
      </c>
      <c r="I63" s="14">
        <v>0</v>
      </c>
      <c r="J63" s="14">
        <v>7</v>
      </c>
      <c r="K63" s="14">
        <v>1</v>
      </c>
      <c r="L63" s="14">
        <v>3</v>
      </c>
      <c r="M63" s="13">
        <v>1</v>
      </c>
      <c r="N63" s="15">
        <f t="shared" ref="N63:N72" si="14">IF(H63=0,0,K63/H63)</f>
        <v>0.14285714285714285</v>
      </c>
      <c r="O63" s="16">
        <v>964.66</v>
      </c>
      <c r="P63" s="16">
        <v>964.66</v>
      </c>
      <c r="Q63" s="15">
        <f t="shared" si="6"/>
        <v>1</v>
      </c>
      <c r="R63" s="44">
        <v>964.66</v>
      </c>
      <c r="S63" s="45">
        <f t="shared" si="8"/>
        <v>1</v>
      </c>
      <c r="T63" s="44">
        <f t="shared" si="9"/>
        <v>0</v>
      </c>
      <c r="U63" s="15">
        <f t="shared" si="10"/>
        <v>0</v>
      </c>
    </row>
    <row r="64" spans="1:21" ht="18" customHeight="1">
      <c r="A64" s="23">
        <v>59</v>
      </c>
      <c r="B64" s="11" t="s">
        <v>22</v>
      </c>
      <c r="C64" s="31"/>
      <c r="D64" s="42" t="s">
        <v>160</v>
      </c>
      <c r="E64" s="32" t="s">
        <v>34</v>
      </c>
      <c r="F64" s="11" t="s">
        <v>161</v>
      </c>
      <c r="G64" s="20">
        <f t="shared" si="13"/>
        <v>1</v>
      </c>
      <c r="H64" s="14">
        <v>3</v>
      </c>
      <c r="I64" s="14">
        <v>0</v>
      </c>
      <c r="J64" s="14">
        <v>3</v>
      </c>
      <c r="K64" s="14">
        <v>0</v>
      </c>
      <c r="L64" s="14">
        <v>0</v>
      </c>
      <c r="M64" s="13">
        <v>0</v>
      </c>
      <c r="N64" s="15">
        <f t="shared" si="14"/>
        <v>0</v>
      </c>
      <c r="O64" s="16">
        <v>1</v>
      </c>
      <c r="P64" s="16">
        <v>1</v>
      </c>
      <c r="Q64" s="15">
        <f t="shared" si="6"/>
        <v>1</v>
      </c>
      <c r="R64" s="44">
        <v>0</v>
      </c>
      <c r="S64" s="45">
        <f t="shared" si="8"/>
        <v>0</v>
      </c>
      <c r="T64" s="44">
        <f t="shared" si="9"/>
        <v>1</v>
      </c>
      <c r="U64" s="15">
        <f t="shared" si="10"/>
        <v>1</v>
      </c>
    </row>
    <row r="65" spans="1:21" ht="18" customHeight="1">
      <c r="A65" s="23">
        <v>60</v>
      </c>
      <c r="B65" s="11" t="s">
        <v>22</v>
      </c>
      <c r="C65" s="31"/>
      <c r="D65" s="42" t="s">
        <v>162</v>
      </c>
      <c r="E65" s="32" t="s">
        <v>34</v>
      </c>
      <c r="F65" s="11" t="s">
        <v>163</v>
      </c>
      <c r="G65" s="20">
        <f t="shared" si="13"/>
        <v>2379.02</v>
      </c>
      <c r="H65" s="14">
        <v>7</v>
      </c>
      <c r="I65" s="14">
        <v>0</v>
      </c>
      <c r="J65" s="14">
        <v>7</v>
      </c>
      <c r="K65" s="14">
        <v>0</v>
      </c>
      <c r="L65" s="14">
        <v>3</v>
      </c>
      <c r="M65" s="13">
        <v>0</v>
      </c>
      <c r="N65" s="15">
        <f t="shared" si="14"/>
        <v>0</v>
      </c>
      <c r="O65" s="16">
        <f>1078.2+1300.82</f>
        <v>2379.02</v>
      </c>
      <c r="P65" s="16">
        <f>O65</f>
        <v>2379.02</v>
      </c>
      <c r="Q65" s="15">
        <f t="shared" si="6"/>
        <v>1</v>
      </c>
      <c r="R65" s="44">
        <v>1078.2</v>
      </c>
      <c r="S65" s="45">
        <f t="shared" si="8"/>
        <v>0.4532118267185648</v>
      </c>
      <c r="T65" s="44">
        <f t="shared" si="9"/>
        <v>1300.82</v>
      </c>
      <c r="U65" s="15">
        <f t="shared" si="10"/>
        <v>0.54678817328143514</v>
      </c>
    </row>
    <row r="66" spans="1:21">
      <c r="A66" s="23">
        <v>61</v>
      </c>
      <c r="B66" s="11" t="s">
        <v>22</v>
      </c>
      <c r="C66" s="31"/>
      <c r="D66" s="24" t="s">
        <v>76</v>
      </c>
      <c r="E66" s="30" t="s">
        <v>26</v>
      </c>
      <c r="F66" s="11" t="s">
        <v>185</v>
      </c>
      <c r="G66" s="20">
        <f t="shared" si="13"/>
        <v>1</v>
      </c>
      <c r="H66" s="14">
        <v>8</v>
      </c>
      <c r="I66" s="14">
        <v>3</v>
      </c>
      <c r="J66" s="14">
        <v>5</v>
      </c>
      <c r="K66" s="14">
        <v>0</v>
      </c>
      <c r="L66" s="14">
        <v>0</v>
      </c>
      <c r="M66" s="13">
        <v>0</v>
      </c>
      <c r="N66" s="15">
        <f t="shared" si="14"/>
        <v>0</v>
      </c>
      <c r="O66" s="16">
        <v>1</v>
      </c>
      <c r="P66" s="16">
        <v>1</v>
      </c>
      <c r="Q66" s="15">
        <f t="shared" si="6"/>
        <v>1</v>
      </c>
      <c r="R66" s="44">
        <v>0</v>
      </c>
      <c r="S66" s="45">
        <f t="shared" si="8"/>
        <v>0</v>
      </c>
      <c r="T66" s="44">
        <f t="shared" si="9"/>
        <v>1</v>
      </c>
      <c r="U66" s="15">
        <f t="shared" si="10"/>
        <v>1</v>
      </c>
    </row>
    <row r="67" spans="1:21">
      <c r="A67" s="23">
        <v>62</v>
      </c>
      <c r="B67" s="11" t="s">
        <v>22</v>
      </c>
      <c r="C67" s="31"/>
      <c r="D67" s="24" t="s">
        <v>165</v>
      </c>
      <c r="E67" s="32" t="s">
        <v>34</v>
      </c>
      <c r="F67" s="11" t="s">
        <v>166</v>
      </c>
      <c r="G67" s="20">
        <f t="shared" si="13"/>
        <v>2246.66</v>
      </c>
      <c r="H67" s="14">
        <v>7</v>
      </c>
      <c r="I67" s="14">
        <v>4</v>
      </c>
      <c r="J67" s="14">
        <v>3</v>
      </c>
      <c r="K67" s="14">
        <v>0</v>
      </c>
      <c r="L67" s="14">
        <v>2</v>
      </c>
      <c r="M67" s="13">
        <v>0</v>
      </c>
      <c r="N67" s="15">
        <f t="shared" si="14"/>
        <v>0</v>
      </c>
      <c r="O67" s="16">
        <v>2246.66</v>
      </c>
      <c r="P67" s="16">
        <v>2246.66</v>
      </c>
      <c r="Q67" s="15">
        <f t="shared" si="6"/>
        <v>1</v>
      </c>
      <c r="R67" s="44">
        <v>2246.66</v>
      </c>
      <c r="S67" s="45">
        <f t="shared" si="8"/>
        <v>1</v>
      </c>
      <c r="T67" s="44">
        <f t="shared" si="9"/>
        <v>0</v>
      </c>
      <c r="U67" s="15">
        <f t="shared" si="10"/>
        <v>0</v>
      </c>
    </row>
    <row r="68" spans="1:21">
      <c r="A68" s="23">
        <v>63</v>
      </c>
      <c r="B68" s="11" t="s">
        <v>22</v>
      </c>
      <c r="C68" s="31"/>
      <c r="D68" s="25" t="s">
        <v>77</v>
      </c>
      <c r="E68" s="30" t="s">
        <v>78</v>
      </c>
      <c r="F68" s="11" t="s">
        <v>167</v>
      </c>
      <c r="G68" s="20">
        <f t="shared" si="13"/>
        <v>5077.6000000000004</v>
      </c>
      <c r="H68" s="14">
        <v>15</v>
      </c>
      <c r="I68" s="14">
        <v>3</v>
      </c>
      <c r="J68" s="14">
        <v>12</v>
      </c>
      <c r="K68" s="14">
        <v>2</v>
      </c>
      <c r="L68" s="14">
        <v>11</v>
      </c>
      <c r="M68" s="13">
        <v>2</v>
      </c>
      <c r="N68" s="15">
        <f t="shared" si="14"/>
        <v>0.13333333333333333</v>
      </c>
      <c r="O68" s="16">
        <v>5077.6000000000004</v>
      </c>
      <c r="P68" s="16">
        <v>5077.6000000000004</v>
      </c>
      <c r="Q68" s="15">
        <f t="shared" si="6"/>
        <v>1</v>
      </c>
      <c r="R68" s="44">
        <v>0</v>
      </c>
      <c r="S68" s="45">
        <f t="shared" si="8"/>
        <v>0</v>
      </c>
      <c r="T68" s="44">
        <f t="shared" si="9"/>
        <v>5077.6000000000004</v>
      </c>
      <c r="U68" s="15">
        <f t="shared" si="10"/>
        <v>1</v>
      </c>
    </row>
    <row r="69" spans="1:21">
      <c r="A69" s="23">
        <v>64</v>
      </c>
      <c r="B69" s="11" t="s">
        <v>22</v>
      </c>
      <c r="C69" s="31"/>
      <c r="D69" s="25" t="s">
        <v>168</v>
      </c>
      <c r="E69" s="32" t="s">
        <v>34</v>
      </c>
      <c r="F69" s="11" t="s">
        <v>169</v>
      </c>
      <c r="G69" s="20">
        <f t="shared" si="13"/>
        <v>520.70000000000005</v>
      </c>
      <c r="H69" s="14">
        <v>10</v>
      </c>
      <c r="I69" s="14">
        <v>3</v>
      </c>
      <c r="J69" s="14">
        <v>7</v>
      </c>
      <c r="K69" s="14">
        <v>0</v>
      </c>
      <c r="L69" s="14">
        <v>2</v>
      </c>
      <c r="M69" s="13">
        <v>0</v>
      </c>
      <c r="N69" s="15">
        <f t="shared" si="14"/>
        <v>0</v>
      </c>
      <c r="O69" s="16">
        <v>520.70000000000005</v>
      </c>
      <c r="P69" s="16">
        <v>520.70000000000005</v>
      </c>
      <c r="Q69" s="15">
        <f t="shared" si="6"/>
        <v>1</v>
      </c>
      <c r="R69" s="44">
        <v>0</v>
      </c>
      <c r="S69" s="45">
        <f t="shared" si="8"/>
        <v>0</v>
      </c>
      <c r="T69" s="44">
        <f t="shared" si="9"/>
        <v>520.70000000000005</v>
      </c>
      <c r="U69" s="15">
        <f t="shared" si="10"/>
        <v>1</v>
      </c>
    </row>
    <row r="70" spans="1:21" ht="12.75" customHeight="1">
      <c r="A70" s="23">
        <v>65</v>
      </c>
      <c r="B70" s="11" t="s">
        <v>22</v>
      </c>
      <c r="C70" s="31"/>
      <c r="D70" s="25" t="s">
        <v>170</v>
      </c>
      <c r="E70" s="35" t="s">
        <v>51</v>
      </c>
      <c r="F70" s="11" t="s">
        <v>186</v>
      </c>
      <c r="G70" s="20">
        <f t="shared" si="13"/>
        <v>3039.76</v>
      </c>
      <c r="H70" s="14">
        <v>16</v>
      </c>
      <c r="I70" s="14">
        <v>0</v>
      </c>
      <c r="J70" s="14">
        <v>16</v>
      </c>
      <c r="K70" s="14">
        <v>3</v>
      </c>
      <c r="L70" s="14">
        <v>6</v>
      </c>
      <c r="M70" s="13">
        <v>3</v>
      </c>
      <c r="N70" s="15">
        <f t="shared" si="14"/>
        <v>0.1875</v>
      </c>
      <c r="O70" s="16">
        <v>3039.76</v>
      </c>
      <c r="P70" s="16">
        <f>O70</f>
        <v>3039.76</v>
      </c>
      <c r="Q70" s="15">
        <f t="shared" ref="Q70:Q79" si="15">IF(O70=0,0,P70/O70)</f>
        <v>1</v>
      </c>
      <c r="R70" s="44">
        <v>0</v>
      </c>
      <c r="S70" s="45">
        <f t="shared" si="8"/>
        <v>0</v>
      </c>
      <c r="T70" s="44">
        <f t="shared" si="9"/>
        <v>3039.76</v>
      </c>
      <c r="U70" s="15">
        <f t="shared" si="10"/>
        <v>1</v>
      </c>
    </row>
    <row r="71" spans="1:21">
      <c r="A71" s="23">
        <v>66</v>
      </c>
      <c r="B71" s="11" t="s">
        <v>22</v>
      </c>
      <c r="C71" s="31"/>
      <c r="D71" s="25" t="s">
        <v>60</v>
      </c>
      <c r="E71" s="30" t="s">
        <v>26</v>
      </c>
      <c r="F71" s="11" t="s">
        <v>172</v>
      </c>
      <c r="G71" s="20">
        <f t="shared" si="13"/>
        <v>11455.13</v>
      </c>
      <c r="H71" s="14">
        <v>9</v>
      </c>
      <c r="I71" s="14">
        <v>2</v>
      </c>
      <c r="J71" s="14">
        <v>7</v>
      </c>
      <c r="K71" s="14">
        <v>2</v>
      </c>
      <c r="L71" s="14">
        <v>8</v>
      </c>
      <c r="M71" s="13">
        <v>2</v>
      </c>
      <c r="N71" s="15">
        <f t="shared" si="14"/>
        <v>0.22222222222222221</v>
      </c>
      <c r="O71" s="16">
        <v>11455.13</v>
      </c>
      <c r="P71" s="16">
        <v>11455.13</v>
      </c>
      <c r="Q71" s="15">
        <f t="shared" si="15"/>
        <v>1</v>
      </c>
      <c r="R71" s="44">
        <v>5484.31</v>
      </c>
      <c r="S71" s="45">
        <f t="shared" si="8"/>
        <v>0.47876453606375491</v>
      </c>
      <c r="T71" s="44">
        <f t="shared" si="9"/>
        <v>5970.8199999999988</v>
      </c>
      <c r="U71" s="15">
        <f t="shared" si="10"/>
        <v>0.52123546393624509</v>
      </c>
    </row>
    <row r="72" spans="1:21">
      <c r="A72" s="23">
        <v>67</v>
      </c>
      <c r="B72" s="11" t="s">
        <v>22</v>
      </c>
      <c r="C72" s="31"/>
      <c r="D72" s="24" t="s">
        <v>173</v>
      </c>
      <c r="E72" s="32" t="s">
        <v>34</v>
      </c>
      <c r="F72" s="11" t="s">
        <v>174</v>
      </c>
      <c r="G72" s="20">
        <f t="shared" si="13"/>
        <v>1957.91</v>
      </c>
      <c r="H72" s="14">
        <v>9</v>
      </c>
      <c r="I72" s="14">
        <v>1</v>
      </c>
      <c r="J72" s="14">
        <v>8</v>
      </c>
      <c r="K72" s="14">
        <v>1</v>
      </c>
      <c r="L72" s="14">
        <v>2</v>
      </c>
      <c r="M72" s="13">
        <v>1</v>
      </c>
      <c r="N72" s="15">
        <f t="shared" si="14"/>
        <v>0.1111111111111111</v>
      </c>
      <c r="O72" s="16">
        <v>1957.91</v>
      </c>
      <c r="P72" s="16">
        <v>1957.91</v>
      </c>
      <c r="Q72" s="15">
        <f t="shared" si="15"/>
        <v>1</v>
      </c>
      <c r="R72" s="44">
        <v>1957.91</v>
      </c>
      <c r="S72" s="45">
        <f t="shared" si="8"/>
        <v>1</v>
      </c>
      <c r="T72" s="44">
        <f t="shared" si="9"/>
        <v>0</v>
      </c>
      <c r="U72" s="15">
        <f t="shared" si="10"/>
        <v>0</v>
      </c>
    </row>
    <row r="73" spans="1:21">
      <c r="A73" s="23">
        <v>68</v>
      </c>
      <c r="B73" s="11" t="s">
        <v>22</v>
      </c>
      <c r="C73" s="31"/>
      <c r="D73" s="24" t="s">
        <v>210</v>
      </c>
      <c r="E73" s="32" t="s">
        <v>34</v>
      </c>
      <c r="F73" s="11" t="s">
        <v>211</v>
      </c>
      <c r="G73" s="20">
        <v>1</v>
      </c>
      <c r="H73" s="14">
        <v>2</v>
      </c>
      <c r="I73" s="14">
        <v>1</v>
      </c>
      <c r="J73" s="14">
        <v>1</v>
      </c>
      <c r="K73" s="14">
        <v>0</v>
      </c>
      <c r="L73" s="14">
        <v>0</v>
      </c>
      <c r="M73" s="13">
        <v>0</v>
      </c>
      <c r="N73" s="15">
        <v>0</v>
      </c>
      <c r="O73" s="16">
        <v>0</v>
      </c>
      <c r="P73" s="16">
        <v>0</v>
      </c>
      <c r="Q73" s="15">
        <f t="shared" si="15"/>
        <v>0</v>
      </c>
      <c r="R73" s="44">
        <v>0</v>
      </c>
      <c r="S73" s="45">
        <f t="shared" si="8"/>
        <v>0</v>
      </c>
      <c r="T73" s="44">
        <f t="shared" si="9"/>
        <v>0</v>
      </c>
      <c r="U73" s="15">
        <f t="shared" si="10"/>
        <v>0</v>
      </c>
    </row>
    <row r="74" spans="1:21" ht="17.25" customHeight="1">
      <c r="A74" s="23">
        <v>69</v>
      </c>
      <c r="B74" s="11" t="s">
        <v>22</v>
      </c>
      <c r="C74" s="31"/>
      <c r="D74" s="22" t="s">
        <v>35</v>
      </c>
      <c r="E74" s="32" t="s">
        <v>34</v>
      </c>
      <c r="F74" s="11" t="s">
        <v>175</v>
      </c>
      <c r="G74" s="20">
        <f>(P74)</f>
        <v>5454.35</v>
      </c>
      <c r="H74" s="14">
        <v>6</v>
      </c>
      <c r="I74" s="14">
        <v>0</v>
      </c>
      <c r="J74" s="14">
        <v>6</v>
      </c>
      <c r="K74" s="14">
        <v>1</v>
      </c>
      <c r="L74" s="14">
        <v>8</v>
      </c>
      <c r="M74" s="13">
        <v>1</v>
      </c>
      <c r="N74" s="15">
        <f t="shared" ref="N74:N79" si="16">IF(H74=0,0,K74/H74)</f>
        <v>0.16666666666666666</v>
      </c>
      <c r="O74" s="16">
        <f>122.8+5331.55</f>
        <v>5454.35</v>
      </c>
      <c r="P74" s="16">
        <f>O74</f>
        <v>5454.35</v>
      </c>
      <c r="Q74" s="15">
        <f t="shared" si="15"/>
        <v>1</v>
      </c>
      <c r="R74" s="44">
        <v>122.8</v>
      </c>
      <c r="S74" s="45">
        <f t="shared" si="8"/>
        <v>2.2514140090019889E-2</v>
      </c>
      <c r="T74" s="44">
        <f t="shared" si="9"/>
        <v>5331.55</v>
      </c>
      <c r="U74" s="15">
        <f t="shared" si="10"/>
        <v>0.97748585990998005</v>
      </c>
    </row>
    <row r="75" spans="1:21" ht="18" customHeight="1">
      <c r="A75" s="23">
        <v>70</v>
      </c>
      <c r="B75" s="11" t="s">
        <v>22</v>
      </c>
      <c r="C75" s="31"/>
      <c r="D75" s="22" t="s">
        <v>61</v>
      </c>
      <c r="E75" s="30" t="s">
        <v>34</v>
      </c>
      <c r="F75" s="11" t="s">
        <v>176</v>
      </c>
      <c r="G75" s="20">
        <f>(P75)</f>
        <v>1287.21</v>
      </c>
      <c r="H75" s="14">
        <v>7</v>
      </c>
      <c r="I75" s="14">
        <v>0</v>
      </c>
      <c r="J75" s="14">
        <v>7</v>
      </c>
      <c r="K75" s="14">
        <v>0</v>
      </c>
      <c r="L75" s="14">
        <v>1</v>
      </c>
      <c r="M75" s="13">
        <v>0</v>
      </c>
      <c r="N75" s="15">
        <f t="shared" si="16"/>
        <v>0</v>
      </c>
      <c r="O75" s="16">
        <v>1287.21</v>
      </c>
      <c r="P75" s="16">
        <v>1287.21</v>
      </c>
      <c r="Q75" s="15">
        <f t="shared" si="15"/>
        <v>1</v>
      </c>
      <c r="R75" s="44">
        <v>1287.21</v>
      </c>
      <c r="S75" s="45">
        <f t="shared" si="8"/>
        <v>1</v>
      </c>
      <c r="T75" s="44">
        <f t="shared" si="9"/>
        <v>0</v>
      </c>
      <c r="U75" s="15">
        <f t="shared" si="10"/>
        <v>0</v>
      </c>
    </row>
    <row r="76" spans="1:21" ht="18" customHeight="1">
      <c r="A76" s="23">
        <v>71</v>
      </c>
      <c r="B76" s="11" t="s">
        <v>22</v>
      </c>
      <c r="C76" s="31"/>
      <c r="D76" s="22" t="s">
        <v>213</v>
      </c>
      <c r="E76" s="30" t="s">
        <v>34</v>
      </c>
      <c r="F76" s="11" t="s">
        <v>214</v>
      </c>
      <c r="G76" s="20">
        <f>(P76)</f>
        <v>0</v>
      </c>
      <c r="H76" s="14">
        <v>1</v>
      </c>
      <c r="I76" s="14">
        <v>0</v>
      </c>
      <c r="J76" s="14">
        <v>1</v>
      </c>
      <c r="K76" s="14">
        <v>0</v>
      </c>
      <c r="L76" s="14">
        <v>0</v>
      </c>
      <c r="M76" s="13">
        <v>0</v>
      </c>
      <c r="N76" s="15">
        <f t="shared" si="16"/>
        <v>0</v>
      </c>
      <c r="O76" s="16">
        <v>0</v>
      </c>
      <c r="P76" s="16">
        <v>0</v>
      </c>
      <c r="Q76" s="15">
        <f t="shared" si="15"/>
        <v>0</v>
      </c>
      <c r="R76" s="44">
        <v>0</v>
      </c>
      <c r="S76" s="45">
        <f t="shared" si="8"/>
        <v>0</v>
      </c>
      <c r="T76" s="44">
        <v>0</v>
      </c>
      <c r="U76" s="15">
        <f t="shared" si="10"/>
        <v>0</v>
      </c>
    </row>
    <row r="77" spans="1:21" ht="18" customHeight="1">
      <c r="A77" s="23">
        <v>72</v>
      </c>
      <c r="B77" s="11" t="s">
        <v>22</v>
      </c>
      <c r="C77" s="31"/>
      <c r="D77" s="25" t="s">
        <v>79</v>
      </c>
      <c r="E77" s="35" t="s">
        <v>51</v>
      </c>
      <c r="F77" s="11" t="s">
        <v>177</v>
      </c>
      <c r="G77" s="20">
        <f>(P77)</f>
        <v>2716.41</v>
      </c>
      <c r="H77" s="14">
        <v>18</v>
      </c>
      <c r="I77" s="14">
        <v>1</v>
      </c>
      <c r="J77" s="14">
        <v>17</v>
      </c>
      <c r="K77" s="14">
        <v>1</v>
      </c>
      <c r="L77" s="14">
        <v>6</v>
      </c>
      <c r="M77" s="13">
        <v>1</v>
      </c>
      <c r="N77" s="15">
        <f t="shared" si="16"/>
        <v>5.5555555555555552E-2</v>
      </c>
      <c r="O77" s="16">
        <f>603.91+2112.5</f>
        <v>2716.41</v>
      </c>
      <c r="P77" s="16">
        <f>O77</f>
        <v>2716.41</v>
      </c>
      <c r="Q77" s="15">
        <f t="shared" si="15"/>
        <v>1</v>
      </c>
      <c r="R77" s="44">
        <v>603.91</v>
      </c>
      <c r="S77" s="45">
        <f t="shared" si="8"/>
        <v>0.2223191638964663</v>
      </c>
      <c r="T77" s="44">
        <f>(P77-R77)</f>
        <v>2112.5</v>
      </c>
      <c r="U77" s="15">
        <f t="shared" si="10"/>
        <v>0.77768083610353378</v>
      </c>
    </row>
    <row r="78" spans="1:21">
      <c r="A78" s="23">
        <v>73</v>
      </c>
      <c r="B78" s="11" t="s">
        <v>22</v>
      </c>
      <c r="C78" s="31"/>
      <c r="D78" s="24" t="s">
        <v>178</v>
      </c>
      <c r="E78" s="32" t="s">
        <v>34</v>
      </c>
      <c r="F78" s="11" t="s">
        <v>179</v>
      </c>
      <c r="G78" s="20">
        <f>(P78)</f>
        <v>1</v>
      </c>
      <c r="H78" s="14">
        <v>7</v>
      </c>
      <c r="I78" s="14">
        <v>1</v>
      </c>
      <c r="J78" s="14">
        <v>6</v>
      </c>
      <c r="K78" s="14">
        <v>0</v>
      </c>
      <c r="L78" s="14">
        <v>0</v>
      </c>
      <c r="M78" s="13">
        <v>0</v>
      </c>
      <c r="N78" s="15">
        <f t="shared" si="16"/>
        <v>0</v>
      </c>
      <c r="O78" s="16">
        <v>1</v>
      </c>
      <c r="P78" s="16">
        <v>1</v>
      </c>
      <c r="Q78" s="15">
        <f t="shared" si="15"/>
        <v>1</v>
      </c>
      <c r="R78" s="44">
        <v>0</v>
      </c>
      <c r="S78" s="45">
        <f t="shared" si="8"/>
        <v>0</v>
      </c>
      <c r="T78" s="44">
        <f>(P78-R78)</f>
        <v>1</v>
      </c>
      <c r="U78" s="15">
        <f t="shared" si="10"/>
        <v>1</v>
      </c>
    </row>
    <row r="79" spans="1:21">
      <c r="A79" s="112" t="s">
        <v>27</v>
      </c>
      <c r="B79" s="112"/>
      <c r="C79" s="112"/>
      <c r="D79" s="112"/>
      <c r="E79" s="112"/>
      <c r="F79" s="112"/>
      <c r="G79" s="13">
        <f t="shared" ref="G79:M79" si="17">SUM(G6:G78)</f>
        <v>221940.94000000003</v>
      </c>
      <c r="H79" s="19">
        <f t="shared" si="17"/>
        <v>612</v>
      </c>
      <c r="I79" s="19">
        <f t="shared" si="17"/>
        <v>102</v>
      </c>
      <c r="J79" s="19">
        <f t="shared" si="17"/>
        <v>512</v>
      </c>
      <c r="K79" s="19">
        <f t="shared" si="17"/>
        <v>65</v>
      </c>
      <c r="L79" s="19">
        <f t="shared" si="17"/>
        <v>281</v>
      </c>
      <c r="M79" s="19">
        <f t="shared" si="17"/>
        <v>64</v>
      </c>
      <c r="N79" s="15">
        <f t="shared" si="16"/>
        <v>0.10620915032679738</v>
      </c>
      <c r="O79" s="20">
        <f>SUM(O6:O78)</f>
        <v>221936.94000000003</v>
      </c>
      <c r="P79" s="20">
        <f>SUM(P6:P78)</f>
        <v>221937.94000000003</v>
      </c>
      <c r="Q79" s="15">
        <f t="shared" si="15"/>
        <v>1.0000045057843909</v>
      </c>
      <c r="R79" s="46">
        <f>SUM(R6:R78)</f>
        <v>86887.33</v>
      </c>
      <c r="S79" s="45">
        <f t="shared" si="8"/>
        <v>0.39149381128796629</v>
      </c>
      <c r="T79" s="46">
        <f>SUM(T6:T78)</f>
        <v>135049.60999999999</v>
      </c>
      <c r="U79" s="15">
        <f t="shared" si="10"/>
        <v>0.60850168294794471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9:F79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79"/>
  <sheetViews>
    <sheetView topLeftCell="G55" workbookViewId="0">
      <selection activeCell="G79" sqref="G79"/>
    </sheetView>
  </sheetViews>
  <sheetFormatPr defaultRowHeight="15"/>
  <cols>
    <col min="1" max="1" width="8.7109375"/>
    <col min="2" max="2" width="14.7109375"/>
    <col min="3" max="3" width="28.85546875"/>
    <col min="4" max="4" width="35.5703125"/>
    <col min="5" max="5" width="23.7109375"/>
    <col min="6" max="6" width="15.140625"/>
    <col min="7" max="7" width="15.85546875"/>
    <col min="8" max="8" width="8.7109375"/>
    <col min="9" max="9" width="18.7109375"/>
    <col min="10" max="10" width="11.42578125"/>
    <col min="11" max="11" width="8.7109375"/>
    <col min="12" max="12" width="12.5703125"/>
    <col min="13" max="13" width="13.42578125"/>
    <col min="14" max="14" width="12"/>
    <col min="15" max="15" width="15.7109375"/>
    <col min="16" max="16" width="16.42578125"/>
    <col min="17" max="19" width="8.7109375"/>
    <col min="20" max="20" width="22.42578125"/>
    <col min="21" max="1025" width="8.7109375"/>
  </cols>
  <sheetData>
    <row r="1" spans="1:21" ht="60" customHeight="1">
      <c r="A1" s="116" t="s">
        <v>215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1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72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1" si="0">(P6)</f>
        <v>4135.29</v>
      </c>
      <c r="H6" s="14">
        <v>9</v>
      </c>
      <c r="I6" s="14">
        <v>3</v>
      </c>
      <c r="J6" s="14">
        <v>6</v>
      </c>
      <c r="K6" s="14">
        <v>0</v>
      </c>
      <c r="L6" s="14">
        <v>4</v>
      </c>
      <c r="M6" s="13">
        <v>0</v>
      </c>
      <c r="N6" s="15">
        <f>IF(H6=0,0,K6/H6)</f>
        <v>0</v>
      </c>
      <c r="O6" s="16">
        <v>4135.29</v>
      </c>
      <c r="P6" s="16">
        <v>4135.29</v>
      </c>
      <c r="Q6" s="15">
        <f t="shared" ref="Q6:Q37" si="1">IF(O6=0,0,P6/O6)</f>
        <v>1</v>
      </c>
      <c r="R6" s="44">
        <v>0</v>
      </c>
      <c r="S6" s="45">
        <f t="shared" ref="S6:S41" si="2">IF(P6=0,0,R6/P6)</f>
        <v>0</v>
      </c>
      <c r="T6" s="44">
        <f t="shared" ref="T6:T41" si="3">(P6-R6)</f>
        <v>4135.29</v>
      </c>
      <c r="U6" s="15">
        <f t="shared" ref="U6:U41" si="4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v>3</v>
      </c>
      <c r="I7" s="14">
        <v>0</v>
      </c>
      <c r="J7" s="14">
        <v>3</v>
      </c>
      <c r="K7" s="14">
        <v>2</v>
      </c>
      <c r="L7" s="14">
        <v>2</v>
      </c>
      <c r="M7" s="13">
        <v>2</v>
      </c>
      <c r="N7" s="15">
        <f>IF(H7=0,0,K7/H7)</f>
        <v>0.66666666666666663</v>
      </c>
      <c r="O7" s="16">
        <v>1181.46</v>
      </c>
      <c r="P7" s="16">
        <v>1181.46</v>
      </c>
      <c r="Q7" s="15">
        <f t="shared" si="1"/>
        <v>1</v>
      </c>
      <c r="R7" s="44">
        <v>0</v>
      </c>
      <c r="S7" s="45">
        <f t="shared" si="2"/>
        <v>0</v>
      </c>
      <c r="T7" s="44">
        <f t="shared" si="3"/>
        <v>1181.46</v>
      </c>
      <c r="U7" s="15">
        <f t="shared" si="4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8</v>
      </c>
      <c r="I8" s="14">
        <v>3</v>
      </c>
      <c r="J8" s="14">
        <v>5</v>
      </c>
      <c r="K8" s="14">
        <v>0</v>
      </c>
      <c r="L8" s="14">
        <v>0</v>
      </c>
      <c r="M8" s="13">
        <v>0</v>
      </c>
      <c r="N8" s="15">
        <f>IF(H8=0,0,K8/H8)</f>
        <v>0</v>
      </c>
      <c r="O8" s="16">
        <v>1</v>
      </c>
      <c r="P8" s="16">
        <v>1</v>
      </c>
      <c r="Q8" s="15">
        <f t="shared" si="1"/>
        <v>1</v>
      </c>
      <c r="R8" s="44">
        <v>0</v>
      </c>
      <c r="S8" s="45">
        <f t="shared" si="2"/>
        <v>0</v>
      </c>
      <c r="T8" s="44">
        <f t="shared" si="3"/>
        <v>1</v>
      </c>
      <c r="U8" s="15">
        <f t="shared" si="4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v>21</v>
      </c>
      <c r="I9" s="14">
        <v>0</v>
      </c>
      <c r="J9" s="14">
        <v>21</v>
      </c>
      <c r="K9" s="14">
        <v>0</v>
      </c>
      <c r="L9" s="14">
        <v>14</v>
      </c>
      <c r="M9" s="13">
        <v>0</v>
      </c>
      <c r="N9" s="15" t="s">
        <v>198</v>
      </c>
      <c r="O9" s="16">
        <v>9589.33</v>
      </c>
      <c r="P9" s="16">
        <v>9589.33</v>
      </c>
      <c r="Q9" s="15">
        <f t="shared" si="1"/>
        <v>1</v>
      </c>
      <c r="R9" s="44">
        <v>6150.33</v>
      </c>
      <c r="S9" s="45">
        <f t="shared" si="2"/>
        <v>0.64137223351370742</v>
      </c>
      <c r="T9" s="44">
        <f t="shared" si="3"/>
        <v>3439</v>
      </c>
      <c r="U9" s="15">
        <f t="shared" si="4"/>
        <v>0.35862776648629258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2715.08</v>
      </c>
      <c r="H10" s="14">
        <v>3</v>
      </c>
      <c r="I10" s="14">
        <v>0</v>
      </c>
      <c r="J10" s="14">
        <v>3</v>
      </c>
      <c r="K10" s="14">
        <v>0</v>
      </c>
      <c r="L10" s="14">
        <v>3</v>
      </c>
      <c r="M10" s="13">
        <v>0</v>
      </c>
      <c r="N10" s="15">
        <f t="shared" ref="N10:N49" si="5">IF(H10=0,0,K10/H10)</f>
        <v>0</v>
      </c>
      <c r="O10" s="16">
        <v>2715.08</v>
      </c>
      <c r="P10" s="16">
        <v>2715.08</v>
      </c>
      <c r="Q10" s="15">
        <f t="shared" si="1"/>
        <v>1</v>
      </c>
      <c r="R10" s="44">
        <v>0</v>
      </c>
      <c r="S10" s="45">
        <f t="shared" si="2"/>
        <v>0</v>
      </c>
      <c r="T10" s="44">
        <f t="shared" si="3"/>
        <v>2715.08</v>
      </c>
      <c r="U10" s="15">
        <f t="shared" si="4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6474.44</v>
      </c>
      <c r="H11" s="14">
        <v>9</v>
      </c>
      <c r="I11" s="14">
        <v>2</v>
      </c>
      <c r="J11" s="14">
        <v>7</v>
      </c>
      <c r="K11" s="14">
        <v>0</v>
      </c>
      <c r="L11" s="14">
        <v>6</v>
      </c>
      <c r="M11" s="13">
        <v>0</v>
      </c>
      <c r="N11" s="15">
        <f t="shared" si="5"/>
        <v>0</v>
      </c>
      <c r="O11" s="16">
        <v>6474.44</v>
      </c>
      <c r="P11" s="16">
        <v>6474.44</v>
      </c>
      <c r="Q11" s="15">
        <f t="shared" si="1"/>
        <v>1</v>
      </c>
      <c r="R11" s="44">
        <v>1710.59</v>
      </c>
      <c r="S11" s="45">
        <f t="shared" si="2"/>
        <v>0.26420663408727241</v>
      </c>
      <c r="T11" s="44">
        <f t="shared" si="3"/>
        <v>4763.8499999999995</v>
      </c>
      <c r="U11" s="15">
        <f t="shared" si="4"/>
        <v>0.73579336591272759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v>8</v>
      </c>
      <c r="I12" s="14">
        <v>0</v>
      </c>
      <c r="J12" s="14">
        <v>8</v>
      </c>
      <c r="K12" s="14">
        <v>0</v>
      </c>
      <c r="L12" s="14">
        <v>5</v>
      </c>
      <c r="M12" s="13">
        <v>0</v>
      </c>
      <c r="N12" s="15">
        <f t="shared" si="5"/>
        <v>0</v>
      </c>
      <c r="O12" s="16">
        <v>4285.91</v>
      </c>
      <c r="P12" s="16">
        <v>4285.91</v>
      </c>
      <c r="Q12" s="15">
        <f t="shared" si="1"/>
        <v>1</v>
      </c>
      <c r="R12" s="44">
        <v>0</v>
      </c>
      <c r="S12" s="45">
        <f t="shared" si="2"/>
        <v>0</v>
      </c>
      <c r="T12" s="44">
        <f t="shared" si="3"/>
        <v>4285.91</v>
      </c>
      <c r="U12" s="15">
        <f t="shared" si="4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8</v>
      </c>
      <c r="I13" s="14">
        <v>0</v>
      </c>
      <c r="J13" s="14">
        <v>8</v>
      </c>
      <c r="K13" s="14">
        <v>0</v>
      </c>
      <c r="L13" s="14">
        <v>0</v>
      </c>
      <c r="M13" s="13">
        <v>0</v>
      </c>
      <c r="N13" s="15">
        <f t="shared" si="5"/>
        <v>0</v>
      </c>
      <c r="O13" s="16">
        <v>1</v>
      </c>
      <c r="P13" s="16">
        <v>1</v>
      </c>
      <c r="Q13" s="15">
        <f t="shared" si="1"/>
        <v>1</v>
      </c>
      <c r="R13" s="44">
        <v>0</v>
      </c>
      <c r="S13" s="45">
        <f t="shared" si="2"/>
        <v>0</v>
      </c>
      <c r="T13" s="44">
        <f t="shared" si="3"/>
        <v>1</v>
      </c>
      <c r="U13" s="15">
        <f t="shared" si="4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6307.86</v>
      </c>
      <c r="H14" s="14">
        <v>10</v>
      </c>
      <c r="I14" s="14">
        <v>2</v>
      </c>
      <c r="J14" s="14">
        <v>8</v>
      </c>
      <c r="K14" s="14">
        <v>0</v>
      </c>
      <c r="L14" s="14">
        <v>4</v>
      </c>
      <c r="M14" s="13">
        <v>0</v>
      </c>
      <c r="N14" s="15">
        <f t="shared" si="5"/>
        <v>0</v>
      </c>
      <c r="O14" s="16">
        <v>6307.86</v>
      </c>
      <c r="P14" s="16">
        <v>6307.86</v>
      </c>
      <c r="Q14" s="15">
        <f t="shared" si="1"/>
        <v>1</v>
      </c>
      <c r="R14" s="44">
        <v>4643.1000000000004</v>
      </c>
      <c r="S14" s="45">
        <f t="shared" si="2"/>
        <v>0.73608165051221819</v>
      </c>
      <c r="T14" s="44">
        <f t="shared" si="3"/>
        <v>1664.7599999999993</v>
      </c>
      <c r="U14" s="15">
        <f t="shared" si="4"/>
        <v>0.26391834948778181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1214.56</v>
      </c>
      <c r="H15" s="14">
        <v>4</v>
      </c>
      <c r="I15" s="14">
        <v>0</v>
      </c>
      <c r="J15" s="14">
        <v>4</v>
      </c>
      <c r="K15" s="14">
        <v>1</v>
      </c>
      <c r="L15" s="14">
        <v>4</v>
      </c>
      <c r="M15" s="13">
        <v>1</v>
      </c>
      <c r="N15" s="15">
        <f t="shared" si="5"/>
        <v>0.25</v>
      </c>
      <c r="O15" s="16">
        <v>1214.56</v>
      </c>
      <c r="P15" s="16">
        <v>1214.56</v>
      </c>
      <c r="Q15" s="15">
        <f t="shared" si="1"/>
        <v>1</v>
      </c>
      <c r="R15" s="44">
        <v>1214.56</v>
      </c>
      <c r="S15" s="45">
        <f t="shared" si="2"/>
        <v>1</v>
      </c>
      <c r="T15" s="44">
        <f t="shared" si="3"/>
        <v>0</v>
      </c>
      <c r="U15" s="15">
        <f t="shared" si="4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6058.7199999999993</v>
      </c>
      <c r="H16" s="14">
        <v>22</v>
      </c>
      <c r="I16" s="14">
        <v>3</v>
      </c>
      <c r="J16" s="14">
        <v>19</v>
      </c>
      <c r="K16" s="14">
        <v>3</v>
      </c>
      <c r="L16" s="14">
        <v>10</v>
      </c>
      <c r="M16" s="13">
        <v>3</v>
      </c>
      <c r="N16" s="15">
        <f t="shared" si="5"/>
        <v>0.13636363636363635</v>
      </c>
      <c r="O16" s="16">
        <f>3855.56+2203.16</f>
        <v>6058.7199999999993</v>
      </c>
      <c r="P16" s="16">
        <f>O16</f>
        <v>6058.7199999999993</v>
      </c>
      <c r="Q16" s="15">
        <f t="shared" si="1"/>
        <v>1</v>
      </c>
      <c r="R16" s="44">
        <v>3855.56</v>
      </c>
      <c r="S16" s="45">
        <f t="shared" si="2"/>
        <v>0.63636543692397085</v>
      </c>
      <c r="T16" s="44">
        <f t="shared" si="3"/>
        <v>2203.1599999999994</v>
      </c>
      <c r="U16" s="15">
        <f t="shared" si="4"/>
        <v>0.3636345630760292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3145.29</v>
      </c>
      <c r="H17" s="14">
        <v>12</v>
      </c>
      <c r="I17" s="14">
        <v>3</v>
      </c>
      <c r="J17" s="14">
        <v>9</v>
      </c>
      <c r="K17" s="14">
        <v>1</v>
      </c>
      <c r="L17" s="14">
        <v>5</v>
      </c>
      <c r="M17" s="13">
        <v>1</v>
      </c>
      <c r="N17" s="15">
        <f t="shared" si="5"/>
        <v>8.3333333333333329E-2</v>
      </c>
      <c r="O17" s="16">
        <v>3145.29</v>
      </c>
      <c r="P17" s="16">
        <v>3145.29</v>
      </c>
      <c r="Q17" s="15">
        <f t="shared" si="1"/>
        <v>1</v>
      </c>
      <c r="R17" s="44">
        <v>0</v>
      </c>
      <c r="S17" s="45">
        <f t="shared" si="2"/>
        <v>0</v>
      </c>
      <c r="T17" s="44">
        <f t="shared" si="3"/>
        <v>3145.29</v>
      </c>
      <c r="U17" s="15">
        <f t="shared" si="4"/>
        <v>1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v>14</v>
      </c>
      <c r="I18" s="14">
        <v>5</v>
      </c>
      <c r="J18" s="14">
        <v>9</v>
      </c>
      <c r="K18" s="14">
        <v>0</v>
      </c>
      <c r="L18" s="14">
        <v>3</v>
      </c>
      <c r="M18" s="13">
        <v>0</v>
      </c>
      <c r="N18" s="15">
        <f t="shared" si="5"/>
        <v>0</v>
      </c>
      <c r="O18" s="16">
        <v>1979.86</v>
      </c>
      <c r="P18" s="16">
        <v>1979.86</v>
      </c>
      <c r="Q18" s="15">
        <f t="shared" si="1"/>
        <v>1</v>
      </c>
      <c r="R18" s="44">
        <v>1979.86</v>
      </c>
      <c r="S18" s="45">
        <f t="shared" si="2"/>
        <v>1</v>
      </c>
      <c r="T18" s="44">
        <f t="shared" si="3"/>
        <v>0</v>
      </c>
      <c r="U18" s="15">
        <f t="shared" si="4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3223.67</v>
      </c>
      <c r="H19" s="14">
        <v>11</v>
      </c>
      <c r="I19" s="14">
        <v>4</v>
      </c>
      <c r="J19" s="14">
        <v>7</v>
      </c>
      <c r="K19" s="14">
        <v>3</v>
      </c>
      <c r="L19" s="14">
        <v>6</v>
      </c>
      <c r="M19" s="13">
        <v>3</v>
      </c>
      <c r="N19" s="15">
        <f t="shared" si="5"/>
        <v>0.27272727272727271</v>
      </c>
      <c r="O19" s="16">
        <v>3223.67</v>
      </c>
      <c r="P19" s="16">
        <v>3223.67</v>
      </c>
      <c r="Q19" s="15">
        <f t="shared" si="1"/>
        <v>1</v>
      </c>
      <c r="R19" s="44">
        <v>3223.67</v>
      </c>
      <c r="S19" s="45">
        <f t="shared" si="2"/>
        <v>1</v>
      </c>
      <c r="T19" s="44">
        <f t="shared" si="3"/>
        <v>0</v>
      </c>
      <c r="U19" s="15">
        <f t="shared" si="4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7074.65</v>
      </c>
      <c r="H20" s="14">
        <v>13</v>
      </c>
      <c r="I20" s="14">
        <v>2</v>
      </c>
      <c r="J20" s="14">
        <v>11</v>
      </c>
      <c r="K20" s="14">
        <v>0</v>
      </c>
      <c r="L20" s="14">
        <v>9</v>
      </c>
      <c r="M20" s="13">
        <v>0</v>
      </c>
      <c r="N20" s="15">
        <f t="shared" si="5"/>
        <v>0</v>
      </c>
      <c r="O20" s="16">
        <v>7074.65</v>
      </c>
      <c r="P20" s="16">
        <f>O20</f>
        <v>7074.65</v>
      </c>
      <c r="Q20" s="15">
        <f t="shared" si="1"/>
        <v>1</v>
      </c>
      <c r="R20" s="44">
        <v>0</v>
      </c>
      <c r="S20" s="45">
        <f t="shared" si="2"/>
        <v>0</v>
      </c>
      <c r="T20" s="44">
        <f t="shared" si="3"/>
        <v>7074.65</v>
      </c>
      <c r="U20" s="15">
        <f t="shared" si="4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v>11</v>
      </c>
      <c r="I21" s="14">
        <v>2</v>
      </c>
      <c r="J21" s="14">
        <v>9</v>
      </c>
      <c r="K21" s="14">
        <v>0</v>
      </c>
      <c r="L21" s="14">
        <v>3</v>
      </c>
      <c r="M21" s="13">
        <v>0</v>
      </c>
      <c r="N21" s="15">
        <f t="shared" si="5"/>
        <v>0</v>
      </c>
      <c r="O21" s="16">
        <v>2809.76</v>
      </c>
      <c r="P21" s="16">
        <v>2809.76</v>
      </c>
      <c r="Q21" s="15">
        <f t="shared" si="1"/>
        <v>1</v>
      </c>
      <c r="R21" s="44">
        <v>2809.76</v>
      </c>
      <c r="S21" s="45">
        <f t="shared" si="2"/>
        <v>1</v>
      </c>
      <c r="T21" s="44">
        <f t="shared" si="3"/>
        <v>0</v>
      </c>
      <c r="U21" s="15">
        <f t="shared" si="4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6381.32</v>
      </c>
      <c r="H22" s="14">
        <v>22</v>
      </c>
      <c r="I22" s="14">
        <v>7</v>
      </c>
      <c r="J22" s="14">
        <v>15</v>
      </c>
      <c r="K22" s="14">
        <v>9</v>
      </c>
      <c r="L22" s="14">
        <v>14</v>
      </c>
      <c r="M22" s="13">
        <v>9</v>
      </c>
      <c r="N22" s="15">
        <f t="shared" si="5"/>
        <v>0.40909090909090912</v>
      </c>
      <c r="O22" s="16">
        <v>6381.32</v>
      </c>
      <c r="P22" s="16">
        <v>6381.32</v>
      </c>
      <c r="Q22" s="15">
        <f t="shared" si="1"/>
        <v>1</v>
      </c>
      <c r="R22" s="44">
        <v>6381.32</v>
      </c>
      <c r="S22" s="45">
        <f t="shared" si="2"/>
        <v>1</v>
      </c>
      <c r="T22" s="44">
        <f t="shared" si="3"/>
        <v>0</v>
      </c>
      <c r="U22" s="15">
        <f t="shared" si="4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13403.28</v>
      </c>
      <c r="H23" s="14">
        <v>21</v>
      </c>
      <c r="I23" s="14">
        <v>4</v>
      </c>
      <c r="J23" s="14">
        <v>17</v>
      </c>
      <c r="K23" s="14">
        <v>0</v>
      </c>
      <c r="L23" s="14">
        <v>8</v>
      </c>
      <c r="M23" s="13">
        <v>0</v>
      </c>
      <c r="N23" s="15">
        <f t="shared" si="5"/>
        <v>0</v>
      </c>
      <c r="O23" s="16">
        <v>13403.28</v>
      </c>
      <c r="P23" s="16">
        <v>13403.28</v>
      </c>
      <c r="Q23" s="15">
        <f t="shared" si="1"/>
        <v>1</v>
      </c>
      <c r="R23" s="44">
        <v>0</v>
      </c>
      <c r="S23" s="45">
        <f t="shared" si="2"/>
        <v>0</v>
      </c>
      <c r="T23" s="44">
        <f t="shared" si="3"/>
        <v>13403.28</v>
      </c>
      <c r="U23" s="15">
        <f t="shared" si="4"/>
        <v>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5"/>
        <v>0.1</v>
      </c>
      <c r="O24" s="16">
        <v>5447.66</v>
      </c>
      <c r="P24" s="16">
        <v>5447.66</v>
      </c>
      <c r="Q24" s="15">
        <f t="shared" si="1"/>
        <v>1</v>
      </c>
      <c r="R24" s="44">
        <v>0</v>
      </c>
      <c r="S24" s="45">
        <f t="shared" si="2"/>
        <v>0</v>
      </c>
      <c r="T24" s="44">
        <f t="shared" si="3"/>
        <v>5447.66</v>
      </c>
      <c r="U24" s="15">
        <f t="shared" si="4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7518.31</v>
      </c>
      <c r="H25" s="14">
        <v>19</v>
      </c>
      <c r="I25" s="14">
        <v>1</v>
      </c>
      <c r="J25" s="14">
        <v>18</v>
      </c>
      <c r="K25" s="14">
        <v>1</v>
      </c>
      <c r="L25" s="14">
        <v>14</v>
      </c>
      <c r="M25" s="13">
        <v>1</v>
      </c>
      <c r="N25" s="15">
        <f t="shared" si="5"/>
        <v>5.2631578947368418E-2</v>
      </c>
      <c r="O25" s="16">
        <v>7518.31</v>
      </c>
      <c r="P25" s="16">
        <v>7518.31</v>
      </c>
      <c r="Q25" s="15">
        <f t="shared" si="1"/>
        <v>1</v>
      </c>
      <c r="R25" s="44">
        <v>7518.31</v>
      </c>
      <c r="S25" s="45">
        <f t="shared" si="2"/>
        <v>1</v>
      </c>
      <c r="T25" s="44">
        <f t="shared" si="3"/>
        <v>0</v>
      </c>
      <c r="U25" s="15">
        <f t="shared" si="4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2</v>
      </c>
      <c r="I26" s="14">
        <v>0</v>
      </c>
      <c r="J26" s="14">
        <v>2</v>
      </c>
      <c r="K26" s="14">
        <v>0</v>
      </c>
      <c r="L26" s="14">
        <v>0</v>
      </c>
      <c r="M26" s="13">
        <v>0</v>
      </c>
      <c r="N26" s="15">
        <f t="shared" si="5"/>
        <v>0</v>
      </c>
      <c r="O26" s="16">
        <v>0</v>
      </c>
      <c r="P26" s="16">
        <v>1</v>
      </c>
      <c r="Q26" s="15">
        <f t="shared" si="1"/>
        <v>0</v>
      </c>
      <c r="R26" s="44">
        <v>0</v>
      </c>
      <c r="S26" s="45">
        <f t="shared" si="2"/>
        <v>0</v>
      </c>
      <c r="T26" s="44">
        <f t="shared" si="3"/>
        <v>1</v>
      </c>
      <c r="U26" s="15">
        <f t="shared" si="4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7</v>
      </c>
      <c r="I27" s="14">
        <v>2</v>
      </c>
      <c r="J27" s="14">
        <v>5</v>
      </c>
      <c r="K27" s="14">
        <v>0</v>
      </c>
      <c r="L27" s="14">
        <v>0</v>
      </c>
      <c r="M27" s="13">
        <v>0</v>
      </c>
      <c r="N27" s="15">
        <f t="shared" si="5"/>
        <v>0</v>
      </c>
      <c r="O27" s="16">
        <v>1</v>
      </c>
      <c r="P27" s="16">
        <v>1</v>
      </c>
      <c r="Q27" s="15">
        <f t="shared" si="1"/>
        <v>1</v>
      </c>
      <c r="R27" s="44">
        <v>0</v>
      </c>
      <c r="S27" s="45">
        <f t="shared" si="2"/>
        <v>0</v>
      </c>
      <c r="T27" s="44">
        <f t="shared" si="3"/>
        <v>1</v>
      </c>
      <c r="U27" s="15">
        <f t="shared" si="4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8692.92</v>
      </c>
      <c r="H28" s="14">
        <v>24</v>
      </c>
      <c r="I28" s="14">
        <v>10</v>
      </c>
      <c r="J28" s="14">
        <v>14</v>
      </c>
      <c r="K28" s="14">
        <v>2</v>
      </c>
      <c r="L28" s="14">
        <v>10</v>
      </c>
      <c r="M28" s="13">
        <v>2</v>
      </c>
      <c r="N28" s="15">
        <f t="shared" si="5"/>
        <v>8.3333333333333329E-2</v>
      </c>
      <c r="O28" s="16">
        <v>8692.92</v>
      </c>
      <c r="P28" s="16">
        <v>8692.92</v>
      </c>
      <c r="Q28" s="15">
        <f t="shared" si="1"/>
        <v>1</v>
      </c>
      <c r="R28" s="44">
        <v>0</v>
      </c>
      <c r="S28" s="45">
        <f t="shared" si="2"/>
        <v>0</v>
      </c>
      <c r="T28" s="44">
        <f t="shared" si="3"/>
        <v>8692.92</v>
      </c>
      <c r="U28" s="15">
        <f t="shared" si="4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10</v>
      </c>
      <c r="I29" s="14">
        <v>2</v>
      </c>
      <c r="J29" s="14">
        <v>8</v>
      </c>
      <c r="K29" s="14">
        <v>0</v>
      </c>
      <c r="L29" s="14">
        <v>0</v>
      </c>
      <c r="M29" s="13">
        <v>0</v>
      </c>
      <c r="N29" s="15">
        <f t="shared" si="5"/>
        <v>0</v>
      </c>
      <c r="O29" s="16">
        <v>1</v>
      </c>
      <c r="P29" s="16">
        <v>1</v>
      </c>
      <c r="Q29" s="15">
        <f t="shared" si="1"/>
        <v>1</v>
      </c>
      <c r="R29" s="44">
        <v>0</v>
      </c>
      <c r="S29" s="45">
        <f t="shared" si="2"/>
        <v>0</v>
      </c>
      <c r="T29" s="44">
        <f t="shared" si="3"/>
        <v>1</v>
      </c>
      <c r="U29" s="15">
        <f t="shared" si="4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1305.7</v>
      </c>
      <c r="H30" s="14">
        <v>6</v>
      </c>
      <c r="I30" s="14">
        <v>0</v>
      </c>
      <c r="J30" s="14">
        <v>6</v>
      </c>
      <c r="K30" s="14">
        <v>0</v>
      </c>
      <c r="L30" s="14">
        <v>1</v>
      </c>
      <c r="M30" s="13">
        <v>0</v>
      </c>
      <c r="N30" s="15">
        <f t="shared" si="5"/>
        <v>0</v>
      </c>
      <c r="O30" s="16">
        <v>1305.7</v>
      </c>
      <c r="P30" s="16">
        <v>1305.7</v>
      </c>
      <c r="Q30" s="15">
        <f t="shared" si="1"/>
        <v>1</v>
      </c>
      <c r="R30" s="44">
        <v>1305.7</v>
      </c>
      <c r="S30" s="45">
        <f t="shared" si="2"/>
        <v>1</v>
      </c>
      <c r="T30" s="44">
        <f t="shared" si="3"/>
        <v>0</v>
      </c>
      <c r="U30" s="15">
        <f t="shared" si="4"/>
        <v>0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10</v>
      </c>
      <c r="I31" s="14">
        <v>2</v>
      </c>
      <c r="J31" s="14">
        <v>8</v>
      </c>
      <c r="K31" s="14">
        <v>0</v>
      </c>
      <c r="L31" s="14">
        <v>0</v>
      </c>
      <c r="M31" s="13">
        <v>0</v>
      </c>
      <c r="N31" s="15">
        <f t="shared" si="5"/>
        <v>0</v>
      </c>
      <c r="O31" s="16">
        <v>1</v>
      </c>
      <c r="P31" s="16">
        <v>1</v>
      </c>
      <c r="Q31" s="15">
        <f t="shared" si="1"/>
        <v>1</v>
      </c>
      <c r="R31" s="44">
        <v>0</v>
      </c>
      <c r="S31" s="45">
        <f t="shared" si="2"/>
        <v>0</v>
      </c>
      <c r="T31" s="44">
        <f t="shared" si="3"/>
        <v>1</v>
      </c>
      <c r="U31" s="15">
        <f t="shared" si="4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3</v>
      </c>
      <c r="I32" s="14">
        <v>0</v>
      </c>
      <c r="J32" s="14">
        <v>3</v>
      </c>
      <c r="K32" s="14">
        <v>0</v>
      </c>
      <c r="L32" s="14">
        <v>0</v>
      </c>
      <c r="M32" s="13">
        <v>0</v>
      </c>
      <c r="N32" s="15">
        <f t="shared" si="5"/>
        <v>0</v>
      </c>
      <c r="O32" s="16">
        <v>1</v>
      </c>
      <c r="P32" s="16">
        <v>1</v>
      </c>
      <c r="Q32" s="15">
        <f t="shared" si="1"/>
        <v>1</v>
      </c>
      <c r="R32" s="44">
        <v>0</v>
      </c>
      <c r="S32" s="45">
        <f t="shared" si="2"/>
        <v>0</v>
      </c>
      <c r="T32" s="44">
        <f t="shared" si="3"/>
        <v>1</v>
      </c>
      <c r="U32" s="15">
        <f t="shared" si="4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2678.38</v>
      </c>
      <c r="H33" s="14">
        <v>5</v>
      </c>
      <c r="I33" s="14">
        <v>0</v>
      </c>
      <c r="J33" s="14">
        <v>5</v>
      </c>
      <c r="K33" s="14">
        <v>0</v>
      </c>
      <c r="L33" s="14">
        <v>4</v>
      </c>
      <c r="M33" s="13">
        <v>0</v>
      </c>
      <c r="N33" s="15">
        <f t="shared" si="5"/>
        <v>0</v>
      </c>
      <c r="O33" s="16">
        <v>2678.38</v>
      </c>
      <c r="P33" s="16">
        <v>2678.38</v>
      </c>
      <c r="Q33" s="15">
        <f t="shared" si="1"/>
        <v>1</v>
      </c>
      <c r="R33" s="44">
        <v>0</v>
      </c>
      <c r="S33" s="45">
        <f t="shared" si="2"/>
        <v>0</v>
      </c>
      <c r="T33" s="44">
        <f t="shared" si="3"/>
        <v>2678.38</v>
      </c>
      <c r="U33" s="15">
        <f t="shared" si="4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208.06</v>
      </c>
      <c r="H34" s="14"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5"/>
        <v>0.25</v>
      </c>
      <c r="O34" s="16">
        <v>208.06</v>
      </c>
      <c r="P34" s="16">
        <v>208.06</v>
      </c>
      <c r="Q34" s="15">
        <f t="shared" si="1"/>
        <v>1</v>
      </c>
      <c r="R34" s="44">
        <v>208.06</v>
      </c>
      <c r="S34" s="45">
        <f t="shared" si="2"/>
        <v>1</v>
      </c>
      <c r="T34" s="44">
        <f t="shared" si="3"/>
        <v>0</v>
      </c>
      <c r="U34" s="15">
        <f t="shared" si="4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2121.15</v>
      </c>
      <c r="H35" s="14">
        <v>5</v>
      </c>
      <c r="I35" s="14">
        <v>0</v>
      </c>
      <c r="J35" s="14">
        <v>5</v>
      </c>
      <c r="K35" s="14">
        <v>0</v>
      </c>
      <c r="L35" s="14">
        <v>4</v>
      </c>
      <c r="M35" s="13">
        <v>0</v>
      </c>
      <c r="N35" s="15">
        <f t="shared" si="5"/>
        <v>0</v>
      </c>
      <c r="O35" s="16">
        <v>2121.15</v>
      </c>
      <c r="P35" s="16">
        <v>2121.15</v>
      </c>
      <c r="Q35" s="15">
        <f t="shared" si="1"/>
        <v>1</v>
      </c>
      <c r="R35" s="44">
        <v>0</v>
      </c>
      <c r="S35" s="45">
        <f t="shared" si="2"/>
        <v>0</v>
      </c>
      <c r="T35" s="44">
        <f t="shared" si="3"/>
        <v>2121.15</v>
      </c>
      <c r="U35" s="15">
        <f t="shared" si="4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3939.93</v>
      </c>
      <c r="H36" s="14">
        <v>6</v>
      </c>
      <c r="I36" s="14">
        <v>2</v>
      </c>
      <c r="J36" s="14">
        <v>4</v>
      </c>
      <c r="K36" s="14">
        <v>2</v>
      </c>
      <c r="L36" s="14">
        <v>5</v>
      </c>
      <c r="M36" s="13">
        <v>2</v>
      </c>
      <c r="N36" s="15">
        <f t="shared" si="5"/>
        <v>0.33333333333333331</v>
      </c>
      <c r="O36" s="16">
        <v>3939.93</v>
      </c>
      <c r="P36" s="16">
        <v>3939.93</v>
      </c>
      <c r="Q36" s="15">
        <f t="shared" si="1"/>
        <v>1</v>
      </c>
      <c r="R36" s="44">
        <v>0</v>
      </c>
      <c r="S36" s="45">
        <f t="shared" si="2"/>
        <v>0</v>
      </c>
      <c r="T36" s="44">
        <f t="shared" si="3"/>
        <v>3939.93</v>
      </c>
      <c r="U36" s="15">
        <f t="shared" si="4"/>
        <v>1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v>3</v>
      </c>
      <c r="I37" s="14">
        <v>0</v>
      </c>
      <c r="J37" s="14">
        <v>3</v>
      </c>
      <c r="K37" s="14">
        <v>1</v>
      </c>
      <c r="L37" s="14">
        <v>1</v>
      </c>
      <c r="M37" s="13">
        <v>1</v>
      </c>
      <c r="N37" s="15">
        <f t="shared" si="5"/>
        <v>0.33333333333333331</v>
      </c>
      <c r="O37" s="16">
        <v>317.68</v>
      </c>
      <c r="P37" s="16">
        <v>317.68</v>
      </c>
      <c r="Q37" s="15">
        <f t="shared" si="1"/>
        <v>1</v>
      </c>
      <c r="R37" s="44">
        <v>317.68</v>
      </c>
      <c r="S37" s="45">
        <f t="shared" si="2"/>
        <v>1</v>
      </c>
      <c r="T37" s="44">
        <f t="shared" si="3"/>
        <v>0</v>
      </c>
      <c r="U37" s="15">
        <f t="shared" si="4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si="0"/>
        <v>2981.91</v>
      </c>
      <c r="H38" s="14">
        <v>7</v>
      </c>
      <c r="I38" s="14">
        <v>1</v>
      </c>
      <c r="J38" s="14">
        <v>6</v>
      </c>
      <c r="K38" s="14">
        <v>2</v>
      </c>
      <c r="L38" s="14">
        <v>3</v>
      </c>
      <c r="M38" s="13">
        <v>2</v>
      </c>
      <c r="N38" s="15">
        <f t="shared" si="5"/>
        <v>0.2857142857142857</v>
      </c>
      <c r="O38" s="16">
        <v>2981.91</v>
      </c>
      <c r="P38" s="16">
        <v>2981.91</v>
      </c>
      <c r="Q38" s="15">
        <f t="shared" ref="Q38:Q69" si="6">IF(O38=0,0,P38/O38)</f>
        <v>1</v>
      </c>
      <c r="R38" s="44">
        <v>122.8</v>
      </c>
      <c r="S38" s="45">
        <f t="shared" si="2"/>
        <v>4.1181658735508449E-2</v>
      </c>
      <c r="T38" s="44">
        <f t="shared" si="3"/>
        <v>2859.1099999999997</v>
      </c>
      <c r="U38" s="15">
        <f t="shared" si="4"/>
        <v>0.9588183412644915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0"/>
        <v>8717.89</v>
      </c>
      <c r="H39" s="14">
        <v>17</v>
      </c>
      <c r="I39" s="14">
        <v>4</v>
      </c>
      <c r="J39" s="14">
        <v>13</v>
      </c>
      <c r="K39" s="14">
        <v>1</v>
      </c>
      <c r="L39" s="14">
        <v>6</v>
      </c>
      <c r="M39" s="13">
        <v>1</v>
      </c>
      <c r="N39" s="15">
        <f t="shared" si="5"/>
        <v>5.8823529411764705E-2</v>
      </c>
      <c r="O39" s="16">
        <v>8717.89</v>
      </c>
      <c r="P39" s="16">
        <v>8717.89</v>
      </c>
      <c r="Q39" s="15">
        <f t="shared" si="6"/>
        <v>1</v>
      </c>
      <c r="R39" s="44">
        <v>520.16999999999996</v>
      </c>
      <c r="S39" s="45">
        <f t="shared" si="2"/>
        <v>5.9666960698058817E-2</v>
      </c>
      <c r="T39" s="44">
        <f t="shared" si="3"/>
        <v>8197.7199999999993</v>
      </c>
      <c r="U39" s="15">
        <f t="shared" si="4"/>
        <v>0.94033303930194112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0"/>
        <v>2469.0500000000002</v>
      </c>
      <c r="H40" s="14">
        <v>15</v>
      </c>
      <c r="I40" s="14">
        <v>0</v>
      </c>
      <c r="J40" s="14">
        <v>15</v>
      </c>
      <c r="K40" s="14">
        <v>4</v>
      </c>
      <c r="L40" s="14">
        <v>8</v>
      </c>
      <c r="M40" s="13">
        <v>4</v>
      </c>
      <c r="N40" s="15">
        <f t="shared" si="5"/>
        <v>0.26666666666666666</v>
      </c>
      <c r="O40" s="16">
        <v>2469.0500000000002</v>
      </c>
      <c r="P40" s="16">
        <v>2469.0500000000002</v>
      </c>
      <c r="Q40" s="15">
        <f t="shared" si="6"/>
        <v>1</v>
      </c>
      <c r="R40" s="44">
        <v>1490.61</v>
      </c>
      <c r="S40" s="45">
        <f t="shared" si="2"/>
        <v>0.60371802920151463</v>
      </c>
      <c r="T40" s="44">
        <f t="shared" si="3"/>
        <v>978.44000000000028</v>
      </c>
      <c r="U40" s="15">
        <f t="shared" si="4"/>
        <v>0.39628197079848532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0"/>
        <v>5961.53</v>
      </c>
      <c r="H41" s="14">
        <v>10</v>
      </c>
      <c r="I41" s="14">
        <v>2</v>
      </c>
      <c r="J41" s="14">
        <v>8</v>
      </c>
      <c r="K41" s="14">
        <v>2</v>
      </c>
      <c r="L41" s="14">
        <v>13</v>
      </c>
      <c r="M41" s="13">
        <v>1</v>
      </c>
      <c r="N41" s="15">
        <f t="shared" si="5"/>
        <v>0.2</v>
      </c>
      <c r="O41" s="16">
        <f>362.75+5598.78</f>
        <v>5961.53</v>
      </c>
      <c r="P41" s="16">
        <f>O41</f>
        <v>5961.53</v>
      </c>
      <c r="Q41" s="15">
        <f t="shared" si="6"/>
        <v>1</v>
      </c>
      <c r="R41" s="44">
        <v>362.75</v>
      </c>
      <c r="S41" s="45">
        <f t="shared" si="2"/>
        <v>6.084847346234943E-2</v>
      </c>
      <c r="T41" s="44">
        <f t="shared" si="3"/>
        <v>5598.78</v>
      </c>
      <c r="U41" s="15">
        <f t="shared" si="4"/>
        <v>0.93915152653765055</v>
      </c>
    </row>
    <row r="42" spans="1:21">
      <c r="A42" s="23">
        <v>37</v>
      </c>
      <c r="B42" s="11" t="s">
        <v>22</v>
      </c>
      <c r="C42" s="31"/>
      <c r="D42" s="22" t="s">
        <v>201</v>
      </c>
      <c r="E42" s="30" t="s">
        <v>51</v>
      </c>
      <c r="F42" s="11" t="s">
        <v>202</v>
      </c>
      <c r="G42" s="20">
        <v>1</v>
      </c>
      <c r="H42" s="14">
        <v>6</v>
      </c>
      <c r="I42" s="14">
        <v>0</v>
      </c>
      <c r="J42" s="14">
        <v>6</v>
      </c>
      <c r="K42" s="14">
        <v>0</v>
      </c>
      <c r="L42" s="14">
        <v>0</v>
      </c>
      <c r="M42" s="13">
        <v>0</v>
      </c>
      <c r="N42" s="15">
        <f t="shared" si="5"/>
        <v>0</v>
      </c>
      <c r="O42" s="16">
        <v>1</v>
      </c>
      <c r="P42" s="16">
        <v>1</v>
      </c>
      <c r="Q42" s="15">
        <f t="shared" si="6"/>
        <v>1</v>
      </c>
      <c r="R42" s="44">
        <v>0</v>
      </c>
      <c r="S42" s="45">
        <v>0</v>
      </c>
      <c r="T42" s="44">
        <v>0</v>
      </c>
      <c r="U42" s="15">
        <v>0</v>
      </c>
    </row>
    <row r="43" spans="1:21">
      <c r="A43" s="23">
        <v>38</v>
      </c>
      <c r="B43" s="11" t="s">
        <v>22</v>
      </c>
      <c r="C43" s="31"/>
      <c r="D43" s="24" t="s">
        <v>128</v>
      </c>
      <c r="E43" s="30" t="s">
        <v>34</v>
      </c>
      <c r="F43" s="11" t="s">
        <v>129</v>
      </c>
      <c r="G43" s="20">
        <f t="shared" ref="G43:G49" si="7">(P43)</f>
        <v>3892.75</v>
      </c>
      <c r="H43" s="14">
        <v>3</v>
      </c>
      <c r="I43" s="14">
        <v>0</v>
      </c>
      <c r="J43" s="14">
        <v>3</v>
      </c>
      <c r="K43" s="14">
        <v>0</v>
      </c>
      <c r="L43" s="14">
        <v>2</v>
      </c>
      <c r="M43" s="13">
        <v>0</v>
      </c>
      <c r="N43" s="15">
        <f t="shared" si="5"/>
        <v>0</v>
      </c>
      <c r="O43" s="16">
        <f>2966.14+926.61</f>
        <v>3892.75</v>
      </c>
      <c r="P43" s="16">
        <f>O43</f>
        <v>3892.75</v>
      </c>
      <c r="Q43" s="15">
        <f t="shared" si="6"/>
        <v>1</v>
      </c>
      <c r="R43" s="44">
        <v>2966.14</v>
      </c>
      <c r="S43" s="45">
        <f t="shared" ref="S43:S79" si="8">IF(P43=0,0,R43/P43)</f>
        <v>0.76196519170252386</v>
      </c>
      <c r="T43" s="44">
        <f t="shared" ref="T43:T75" si="9">(P43-R43)</f>
        <v>926.61000000000013</v>
      </c>
      <c r="U43" s="15">
        <f t="shared" ref="U43:U79" si="10">IF(P43=0,0,T43/P43)</f>
        <v>0.23803480829747611</v>
      </c>
    </row>
    <row r="44" spans="1:21">
      <c r="A44" s="23">
        <v>39</v>
      </c>
      <c r="B44" s="11" t="s">
        <v>22</v>
      </c>
      <c r="C44" s="31"/>
      <c r="D44" s="24" t="s">
        <v>130</v>
      </c>
      <c r="E44" s="30" t="s">
        <v>26</v>
      </c>
      <c r="F44" s="11" t="s">
        <v>131</v>
      </c>
      <c r="G44" s="20">
        <f t="shared" si="7"/>
        <v>1119</v>
      </c>
      <c r="H44" s="14">
        <v>9</v>
      </c>
      <c r="I44" s="14">
        <v>1</v>
      </c>
      <c r="J44" s="14">
        <v>8</v>
      </c>
      <c r="K44" s="14">
        <v>0</v>
      </c>
      <c r="L44" s="14">
        <v>2</v>
      </c>
      <c r="M44" s="13">
        <v>0</v>
      </c>
      <c r="N44" s="15">
        <f t="shared" si="5"/>
        <v>0</v>
      </c>
      <c r="O44" s="16">
        <v>1119</v>
      </c>
      <c r="P44" s="16">
        <v>1119</v>
      </c>
      <c r="Q44" s="15">
        <f t="shared" si="6"/>
        <v>1</v>
      </c>
      <c r="R44" s="44">
        <v>0</v>
      </c>
      <c r="S44" s="45">
        <f t="shared" si="8"/>
        <v>0</v>
      </c>
      <c r="T44" s="44">
        <f t="shared" si="9"/>
        <v>1119</v>
      </c>
      <c r="U44" s="15">
        <f t="shared" si="10"/>
        <v>1</v>
      </c>
    </row>
    <row r="45" spans="1:21">
      <c r="A45" s="23">
        <v>40</v>
      </c>
      <c r="B45" s="11" t="s">
        <v>22</v>
      </c>
      <c r="C45" s="31"/>
      <c r="D45" s="22" t="s">
        <v>72</v>
      </c>
      <c r="E45" s="30" t="s">
        <v>34</v>
      </c>
      <c r="F45" s="11" t="s">
        <v>132</v>
      </c>
      <c r="G45" s="20">
        <f t="shared" si="7"/>
        <v>1338.36</v>
      </c>
      <c r="H45" s="14">
        <v>5</v>
      </c>
      <c r="I45" s="14">
        <v>0</v>
      </c>
      <c r="J45" s="14">
        <v>5</v>
      </c>
      <c r="K45" s="14">
        <v>0</v>
      </c>
      <c r="L45" s="14">
        <v>3</v>
      </c>
      <c r="M45" s="13">
        <v>0</v>
      </c>
      <c r="N45" s="15">
        <f t="shared" si="5"/>
        <v>0</v>
      </c>
      <c r="O45" s="16">
        <v>1338.36</v>
      </c>
      <c r="P45" s="16">
        <v>1338.36</v>
      </c>
      <c r="Q45" s="15">
        <f t="shared" si="6"/>
        <v>1</v>
      </c>
      <c r="R45" s="44">
        <v>1338.36</v>
      </c>
      <c r="S45" s="45">
        <f t="shared" si="8"/>
        <v>1</v>
      </c>
      <c r="T45" s="44">
        <f t="shared" si="9"/>
        <v>0</v>
      </c>
      <c r="U45" s="15">
        <f t="shared" si="10"/>
        <v>0</v>
      </c>
    </row>
    <row r="46" spans="1:21">
      <c r="A46" s="23">
        <v>41</v>
      </c>
      <c r="B46" s="11" t="s">
        <v>22</v>
      </c>
      <c r="C46" s="31"/>
      <c r="D46" s="25" t="s">
        <v>54</v>
      </c>
      <c r="E46" s="30" t="s">
        <v>30</v>
      </c>
      <c r="F46" s="11" t="s">
        <v>133</v>
      </c>
      <c r="G46" s="20">
        <f t="shared" si="7"/>
        <v>14128.15</v>
      </c>
      <c r="H46" s="14">
        <v>9</v>
      </c>
      <c r="I46" s="14">
        <v>2</v>
      </c>
      <c r="J46" s="14">
        <v>7</v>
      </c>
      <c r="K46" s="14">
        <v>4</v>
      </c>
      <c r="L46" s="14">
        <v>6</v>
      </c>
      <c r="M46" s="13">
        <v>4</v>
      </c>
      <c r="N46" s="15">
        <f t="shared" si="5"/>
        <v>0.44444444444444442</v>
      </c>
      <c r="O46" s="16">
        <v>14128.15</v>
      </c>
      <c r="P46" s="16">
        <v>14128.15</v>
      </c>
      <c r="Q46" s="15">
        <f t="shared" si="6"/>
        <v>1</v>
      </c>
      <c r="R46" s="44">
        <v>5607.21</v>
      </c>
      <c r="S46" s="45">
        <f t="shared" si="8"/>
        <v>0.39688211124598766</v>
      </c>
      <c r="T46" s="44">
        <f t="shared" si="9"/>
        <v>8520.9399999999987</v>
      </c>
      <c r="U46" s="15">
        <f t="shared" si="10"/>
        <v>0.60311788875401229</v>
      </c>
    </row>
    <row r="47" spans="1:21">
      <c r="A47" s="23">
        <v>42</v>
      </c>
      <c r="B47" s="11" t="s">
        <v>22</v>
      </c>
      <c r="C47" s="31"/>
      <c r="D47" s="25" t="s">
        <v>55</v>
      </c>
      <c r="E47" s="30" t="s">
        <v>56</v>
      </c>
      <c r="F47" s="11" t="s">
        <v>134</v>
      </c>
      <c r="G47" s="20">
        <f t="shared" si="7"/>
        <v>2012.14</v>
      </c>
      <c r="H47" s="14">
        <v>17</v>
      </c>
      <c r="I47" s="14">
        <v>2</v>
      </c>
      <c r="J47" s="14">
        <v>15</v>
      </c>
      <c r="K47" s="14">
        <v>4</v>
      </c>
      <c r="L47" s="14">
        <v>4</v>
      </c>
      <c r="M47" s="13">
        <v>4</v>
      </c>
      <c r="N47" s="15">
        <f t="shared" si="5"/>
        <v>0.23529411764705882</v>
      </c>
      <c r="O47" s="16">
        <v>2012.14</v>
      </c>
      <c r="P47" s="16">
        <v>2012.14</v>
      </c>
      <c r="Q47" s="15">
        <f t="shared" si="6"/>
        <v>1</v>
      </c>
      <c r="R47" s="44">
        <v>2012.14</v>
      </c>
      <c r="S47" s="45">
        <f t="shared" si="8"/>
        <v>1</v>
      </c>
      <c r="T47" s="44">
        <f t="shared" si="9"/>
        <v>0</v>
      </c>
      <c r="U47" s="15">
        <f t="shared" si="10"/>
        <v>0</v>
      </c>
    </row>
    <row r="48" spans="1:21">
      <c r="A48" s="23">
        <v>43</v>
      </c>
      <c r="B48" s="11" t="s">
        <v>22</v>
      </c>
      <c r="C48" s="31"/>
      <c r="D48" s="24" t="s">
        <v>135</v>
      </c>
      <c r="E48" s="30" t="s">
        <v>34</v>
      </c>
      <c r="F48" s="11" t="s">
        <v>136</v>
      </c>
      <c r="G48" s="20">
        <f t="shared" si="7"/>
        <v>6588.42</v>
      </c>
      <c r="H48" s="14">
        <v>9</v>
      </c>
      <c r="I48" s="14">
        <v>0</v>
      </c>
      <c r="J48" s="14">
        <v>9</v>
      </c>
      <c r="K48" s="14">
        <v>0</v>
      </c>
      <c r="L48" s="14">
        <v>7</v>
      </c>
      <c r="M48" s="13">
        <v>0</v>
      </c>
      <c r="N48" s="15">
        <f t="shared" si="5"/>
        <v>0</v>
      </c>
      <c r="O48" s="16">
        <v>6588.42</v>
      </c>
      <c r="P48" s="16">
        <f>O48</f>
        <v>6588.42</v>
      </c>
      <c r="Q48" s="15">
        <f t="shared" si="6"/>
        <v>1</v>
      </c>
      <c r="R48" s="44">
        <v>0</v>
      </c>
      <c r="S48" s="45">
        <f t="shared" si="8"/>
        <v>0</v>
      </c>
      <c r="T48" s="44">
        <f t="shared" si="9"/>
        <v>6588.42</v>
      </c>
      <c r="U48" s="15">
        <f t="shared" si="10"/>
        <v>1</v>
      </c>
    </row>
    <row r="49" spans="1:21">
      <c r="A49" s="23">
        <v>44</v>
      </c>
      <c r="B49" s="11" t="s">
        <v>22</v>
      </c>
      <c r="C49" s="31"/>
      <c r="D49" s="25" t="s">
        <v>57</v>
      </c>
      <c r="E49" s="30" t="s">
        <v>26</v>
      </c>
      <c r="F49" s="11" t="s">
        <v>137</v>
      </c>
      <c r="G49" s="20">
        <f t="shared" si="7"/>
        <v>7850.4</v>
      </c>
      <c r="H49" s="14">
        <v>8</v>
      </c>
      <c r="I49" s="14">
        <v>0</v>
      </c>
      <c r="J49" s="14">
        <v>8</v>
      </c>
      <c r="K49" s="14">
        <v>3</v>
      </c>
      <c r="L49" s="14">
        <v>9</v>
      </c>
      <c r="M49" s="13">
        <v>3</v>
      </c>
      <c r="N49" s="15">
        <f t="shared" si="5"/>
        <v>0.375</v>
      </c>
      <c r="O49" s="16">
        <v>7850.4</v>
      </c>
      <c r="P49" s="16">
        <v>7850.4</v>
      </c>
      <c r="Q49" s="15">
        <f t="shared" si="6"/>
        <v>1</v>
      </c>
      <c r="R49" s="44">
        <v>6524.92</v>
      </c>
      <c r="S49" s="45">
        <f t="shared" si="8"/>
        <v>0.83115764801793546</v>
      </c>
      <c r="T49" s="44">
        <f t="shared" si="9"/>
        <v>1325.4799999999996</v>
      </c>
      <c r="U49" s="15">
        <f t="shared" si="10"/>
        <v>0.16884235198206457</v>
      </c>
    </row>
    <row r="50" spans="1:21">
      <c r="A50" s="23">
        <v>45</v>
      </c>
      <c r="B50" s="11" t="s">
        <v>22</v>
      </c>
      <c r="C50" s="31"/>
      <c r="D50" s="25" t="s">
        <v>206</v>
      </c>
      <c r="E50" s="30" t="s">
        <v>75</v>
      </c>
      <c r="F50" s="11" t="s">
        <v>207</v>
      </c>
      <c r="G50" s="20">
        <v>1</v>
      </c>
      <c r="H50" s="14">
        <v>3</v>
      </c>
      <c r="I50" s="14">
        <v>0</v>
      </c>
      <c r="J50" s="14">
        <v>3</v>
      </c>
      <c r="K50" s="14">
        <v>0</v>
      </c>
      <c r="L50" s="14">
        <v>0</v>
      </c>
      <c r="M50" s="13">
        <v>0</v>
      </c>
      <c r="N50" s="15">
        <v>0</v>
      </c>
      <c r="O50" s="16">
        <v>0</v>
      </c>
      <c r="P50" s="16">
        <v>0</v>
      </c>
      <c r="Q50" s="15">
        <f t="shared" si="6"/>
        <v>0</v>
      </c>
      <c r="R50" s="44">
        <v>0</v>
      </c>
      <c r="S50" s="45">
        <f t="shared" si="8"/>
        <v>0</v>
      </c>
      <c r="T50" s="44">
        <f t="shared" si="9"/>
        <v>0</v>
      </c>
      <c r="U50" s="15">
        <f t="shared" si="10"/>
        <v>0</v>
      </c>
    </row>
    <row r="51" spans="1:21">
      <c r="A51" s="23">
        <v>46</v>
      </c>
      <c r="B51" s="11" t="s">
        <v>22</v>
      </c>
      <c r="C51" s="31"/>
      <c r="D51" s="24" t="s">
        <v>138</v>
      </c>
      <c r="E51" s="24" t="s">
        <v>47</v>
      </c>
      <c r="F51" s="11" t="s">
        <v>139</v>
      </c>
      <c r="G51" s="20">
        <f t="shared" ref="G51:G61" si="11">(P51)</f>
        <v>802.88</v>
      </c>
      <c r="H51" s="14">
        <v>8</v>
      </c>
      <c r="I51" s="14">
        <v>0</v>
      </c>
      <c r="J51" s="14">
        <v>8</v>
      </c>
      <c r="K51" s="14">
        <v>3</v>
      </c>
      <c r="L51" s="14">
        <v>3</v>
      </c>
      <c r="M51" s="13">
        <v>3</v>
      </c>
      <c r="N51" s="15">
        <f t="shared" ref="N51:N61" si="12">IF(H51=0,0,K51/H51)</f>
        <v>0.375</v>
      </c>
      <c r="O51" s="16">
        <v>802.88</v>
      </c>
      <c r="P51" s="16">
        <v>802.88</v>
      </c>
      <c r="Q51" s="15">
        <f t="shared" si="6"/>
        <v>1</v>
      </c>
      <c r="R51" s="44">
        <v>802.88</v>
      </c>
      <c r="S51" s="45">
        <f t="shared" si="8"/>
        <v>1</v>
      </c>
      <c r="T51" s="44">
        <f t="shared" si="9"/>
        <v>0</v>
      </c>
      <c r="U51" s="15">
        <f t="shared" si="10"/>
        <v>0</v>
      </c>
    </row>
    <row r="52" spans="1:21">
      <c r="A52" s="23">
        <v>47</v>
      </c>
      <c r="B52" s="11" t="s">
        <v>22</v>
      </c>
      <c r="C52" s="31"/>
      <c r="D52" s="25" t="s">
        <v>73</v>
      </c>
      <c r="E52" s="24" t="s">
        <v>26</v>
      </c>
      <c r="F52" s="11" t="s">
        <v>140</v>
      </c>
      <c r="G52" s="20">
        <f t="shared" si="11"/>
        <v>1</v>
      </c>
      <c r="H52" s="14">
        <v>5</v>
      </c>
      <c r="I52" s="14">
        <v>3</v>
      </c>
      <c r="J52" s="14">
        <v>2</v>
      </c>
      <c r="K52" s="14">
        <v>0</v>
      </c>
      <c r="L52" s="14">
        <v>0</v>
      </c>
      <c r="M52" s="13">
        <v>0</v>
      </c>
      <c r="N52" s="15">
        <f t="shared" si="12"/>
        <v>0</v>
      </c>
      <c r="O52" s="16">
        <v>1</v>
      </c>
      <c r="P52" s="16">
        <v>1</v>
      </c>
      <c r="Q52" s="15">
        <f t="shared" si="6"/>
        <v>1</v>
      </c>
      <c r="R52" s="44">
        <v>0</v>
      </c>
      <c r="S52" s="45">
        <f t="shared" si="8"/>
        <v>0</v>
      </c>
      <c r="T52" s="44">
        <f t="shared" si="9"/>
        <v>1</v>
      </c>
      <c r="U52" s="15">
        <f t="shared" si="10"/>
        <v>1</v>
      </c>
    </row>
    <row r="53" spans="1:21">
      <c r="A53" s="23">
        <v>48</v>
      </c>
      <c r="B53" s="11" t="s">
        <v>22</v>
      </c>
      <c r="C53" s="31"/>
      <c r="D53" s="24" t="s">
        <v>141</v>
      </c>
      <c r="E53" s="39" t="s">
        <v>142</v>
      </c>
      <c r="F53" s="11" t="s">
        <v>143</v>
      </c>
      <c r="G53" s="20">
        <f t="shared" si="11"/>
        <v>1</v>
      </c>
      <c r="H53" s="14">
        <v>2</v>
      </c>
      <c r="I53" s="14">
        <v>0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2"/>
        <v>0</v>
      </c>
      <c r="O53" s="16">
        <v>1</v>
      </c>
      <c r="P53" s="16">
        <v>1</v>
      </c>
      <c r="Q53" s="15">
        <f t="shared" si="6"/>
        <v>1</v>
      </c>
      <c r="R53" s="44">
        <v>0</v>
      </c>
      <c r="S53" s="45">
        <f t="shared" si="8"/>
        <v>0</v>
      </c>
      <c r="T53" s="44">
        <f t="shared" si="9"/>
        <v>1</v>
      </c>
      <c r="U53" s="15">
        <f t="shared" si="10"/>
        <v>1</v>
      </c>
    </row>
    <row r="54" spans="1:21">
      <c r="A54" s="23">
        <v>49</v>
      </c>
      <c r="B54" s="11" t="s">
        <v>22</v>
      </c>
      <c r="C54" s="31"/>
      <c r="D54" s="25" t="s">
        <v>144</v>
      </c>
      <c r="E54" s="30" t="s">
        <v>34</v>
      </c>
      <c r="F54" s="11" t="s">
        <v>184</v>
      </c>
      <c r="G54" s="20">
        <f t="shared" si="11"/>
        <v>1</v>
      </c>
      <c r="H54" s="14">
        <v>5</v>
      </c>
      <c r="I54" s="14">
        <v>1</v>
      </c>
      <c r="J54" s="14">
        <v>4</v>
      </c>
      <c r="K54" s="14">
        <v>0</v>
      </c>
      <c r="L54" s="14">
        <v>0</v>
      </c>
      <c r="M54" s="13">
        <v>0</v>
      </c>
      <c r="N54" s="15">
        <f t="shared" si="12"/>
        <v>0</v>
      </c>
      <c r="O54" s="16">
        <v>1</v>
      </c>
      <c r="P54" s="16">
        <v>1</v>
      </c>
      <c r="Q54" s="15">
        <f t="shared" si="6"/>
        <v>1</v>
      </c>
      <c r="R54" s="44">
        <v>0</v>
      </c>
      <c r="S54" s="45">
        <f t="shared" si="8"/>
        <v>0</v>
      </c>
      <c r="T54" s="44">
        <f t="shared" si="9"/>
        <v>1</v>
      </c>
      <c r="U54" s="15">
        <f t="shared" si="10"/>
        <v>1</v>
      </c>
    </row>
    <row r="55" spans="1:21">
      <c r="A55" s="23">
        <v>50</v>
      </c>
      <c r="B55" s="11" t="s">
        <v>22</v>
      </c>
      <c r="C55" s="31"/>
      <c r="D55" s="25" t="s">
        <v>146</v>
      </c>
      <c r="E55" s="30" t="s">
        <v>34</v>
      </c>
      <c r="F55" s="11" t="s">
        <v>147</v>
      </c>
      <c r="G55" s="20">
        <f t="shared" si="11"/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3">
        <v>0</v>
      </c>
      <c r="N55" s="15">
        <f t="shared" si="12"/>
        <v>0</v>
      </c>
      <c r="O55" s="16">
        <v>1</v>
      </c>
      <c r="P55" s="16">
        <v>1</v>
      </c>
      <c r="Q55" s="15">
        <f t="shared" si="6"/>
        <v>1</v>
      </c>
      <c r="R55" s="44">
        <v>0</v>
      </c>
      <c r="S55" s="45">
        <f t="shared" si="8"/>
        <v>0</v>
      </c>
      <c r="T55" s="44">
        <f t="shared" si="9"/>
        <v>1</v>
      </c>
      <c r="U55" s="15">
        <f t="shared" si="10"/>
        <v>1</v>
      </c>
    </row>
    <row r="56" spans="1:21" ht="14.25" customHeight="1">
      <c r="A56" s="23">
        <v>51</v>
      </c>
      <c r="B56" s="11" t="s">
        <v>22</v>
      </c>
      <c r="C56" s="31"/>
      <c r="D56" s="42" t="s">
        <v>148</v>
      </c>
      <c r="E56" s="24" t="s">
        <v>34</v>
      </c>
      <c r="F56" s="11" t="s">
        <v>149</v>
      </c>
      <c r="G56" s="20">
        <f t="shared" si="11"/>
        <v>1</v>
      </c>
      <c r="H56" s="14">
        <v>8</v>
      </c>
      <c r="I56" s="14">
        <v>3</v>
      </c>
      <c r="J56" s="14">
        <v>5</v>
      </c>
      <c r="K56" s="14">
        <v>0</v>
      </c>
      <c r="L56" s="14">
        <v>0</v>
      </c>
      <c r="M56" s="13">
        <v>0</v>
      </c>
      <c r="N56" s="15">
        <f t="shared" si="12"/>
        <v>0</v>
      </c>
      <c r="O56" s="16">
        <v>1</v>
      </c>
      <c r="P56" s="16">
        <v>1</v>
      </c>
      <c r="Q56" s="15">
        <f t="shared" si="6"/>
        <v>1</v>
      </c>
      <c r="R56" s="44">
        <v>0</v>
      </c>
      <c r="S56" s="45">
        <f t="shared" si="8"/>
        <v>0</v>
      </c>
      <c r="T56" s="44">
        <f t="shared" si="9"/>
        <v>1</v>
      </c>
      <c r="U56" s="15">
        <f t="shared" si="10"/>
        <v>1</v>
      </c>
    </row>
    <row r="57" spans="1:21">
      <c r="A57" s="23">
        <v>52</v>
      </c>
      <c r="B57" s="11" t="s">
        <v>22</v>
      </c>
      <c r="C57" s="31"/>
      <c r="D57" s="42" t="s">
        <v>150</v>
      </c>
      <c r="E57" s="24" t="s">
        <v>34</v>
      </c>
      <c r="F57" s="11" t="s">
        <v>151</v>
      </c>
      <c r="G57" s="20">
        <f t="shared" si="11"/>
        <v>543.83000000000004</v>
      </c>
      <c r="H57" s="14">
        <v>7</v>
      </c>
      <c r="I57" s="14">
        <v>0</v>
      </c>
      <c r="J57" s="14">
        <v>7</v>
      </c>
      <c r="K57" s="14">
        <v>0</v>
      </c>
      <c r="L57" s="14">
        <v>2</v>
      </c>
      <c r="M57" s="13">
        <v>0</v>
      </c>
      <c r="N57" s="15">
        <f t="shared" si="12"/>
        <v>0</v>
      </c>
      <c r="O57" s="16">
        <v>543.83000000000004</v>
      </c>
      <c r="P57" s="16">
        <v>543.83000000000004</v>
      </c>
      <c r="Q57" s="15">
        <f t="shared" si="6"/>
        <v>1</v>
      </c>
      <c r="R57" s="44">
        <v>0</v>
      </c>
      <c r="S57" s="45">
        <f t="shared" si="8"/>
        <v>0</v>
      </c>
      <c r="T57" s="44">
        <f t="shared" si="9"/>
        <v>543.83000000000004</v>
      </c>
      <c r="U57" s="15">
        <f t="shared" si="10"/>
        <v>1</v>
      </c>
    </row>
    <row r="58" spans="1:21">
      <c r="A58" s="23">
        <v>53</v>
      </c>
      <c r="B58" s="11" t="s">
        <v>22</v>
      </c>
      <c r="C58" s="31"/>
      <c r="D58" s="42" t="s">
        <v>152</v>
      </c>
      <c r="E58" s="24" t="s">
        <v>34</v>
      </c>
      <c r="F58" s="11" t="s">
        <v>153</v>
      </c>
      <c r="G58" s="20">
        <f t="shared" si="11"/>
        <v>6046.48</v>
      </c>
      <c r="H58" s="14">
        <v>7</v>
      </c>
      <c r="I58" s="14">
        <v>1</v>
      </c>
      <c r="J58" s="14">
        <v>6</v>
      </c>
      <c r="K58" s="14">
        <v>0</v>
      </c>
      <c r="L58" s="14">
        <v>5</v>
      </c>
      <c r="M58" s="13">
        <v>0</v>
      </c>
      <c r="N58" s="15">
        <f t="shared" si="12"/>
        <v>0</v>
      </c>
      <c r="O58" s="16">
        <v>6046.48</v>
      </c>
      <c r="P58" s="16">
        <v>6046.48</v>
      </c>
      <c r="Q58" s="15">
        <f t="shared" si="6"/>
        <v>1</v>
      </c>
      <c r="R58" s="44">
        <v>4938.28</v>
      </c>
      <c r="S58" s="45">
        <f t="shared" si="8"/>
        <v>0.81671981053439358</v>
      </c>
      <c r="T58" s="44">
        <f t="shared" si="9"/>
        <v>1108.1999999999998</v>
      </c>
      <c r="U58" s="15">
        <f t="shared" si="10"/>
        <v>0.18328018946560642</v>
      </c>
    </row>
    <row r="59" spans="1:21">
      <c r="A59" s="23">
        <v>54</v>
      </c>
      <c r="B59" s="11" t="s">
        <v>22</v>
      </c>
      <c r="C59" s="31"/>
      <c r="D59" s="25" t="s">
        <v>154</v>
      </c>
      <c r="E59" s="24" t="s">
        <v>155</v>
      </c>
      <c r="F59" s="11" t="s">
        <v>156</v>
      </c>
      <c r="G59" s="20">
        <f t="shared" si="11"/>
        <v>1</v>
      </c>
      <c r="H59" s="14">
        <v>1</v>
      </c>
      <c r="I59" s="14">
        <v>0</v>
      </c>
      <c r="J59" s="14">
        <v>1</v>
      </c>
      <c r="K59" s="14">
        <v>0</v>
      </c>
      <c r="L59" s="14">
        <v>0</v>
      </c>
      <c r="M59" s="13">
        <v>0</v>
      </c>
      <c r="N59" s="15">
        <f t="shared" si="12"/>
        <v>0</v>
      </c>
      <c r="O59" s="16">
        <v>1</v>
      </c>
      <c r="P59" s="16">
        <v>1</v>
      </c>
      <c r="Q59" s="15">
        <f t="shared" si="6"/>
        <v>1</v>
      </c>
      <c r="R59" s="44">
        <v>0</v>
      </c>
      <c r="S59" s="45">
        <f t="shared" si="8"/>
        <v>0</v>
      </c>
      <c r="T59" s="44">
        <f t="shared" si="9"/>
        <v>1</v>
      </c>
      <c r="U59" s="15">
        <f t="shared" si="10"/>
        <v>1</v>
      </c>
    </row>
    <row r="60" spans="1:21">
      <c r="A60" s="23">
        <v>55</v>
      </c>
      <c r="B60" s="11" t="s">
        <v>22</v>
      </c>
      <c r="C60" s="31"/>
      <c r="D60" s="22" t="s">
        <v>33</v>
      </c>
      <c r="E60" s="32" t="s">
        <v>34</v>
      </c>
      <c r="F60" s="11" t="s">
        <v>157</v>
      </c>
      <c r="G60" s="20">
        <f t="shared" si="11"/>
        <v>4819.2299999999996</v>
      </c>
      <c r="H60" s="14">
        <v>12</v>
      </c>
      <c r="I60" s="14">
        <v>5</v>
      </c>
      <c r="J60" s="14">
        <v>7</v>
      </c>
      <c r="K60" s="14">
        <v>2</v>
      </c>
      <c r="L60" s="14">
        <v>5</v>
      </c>
      <c r="M60" s="13">
        <v>2</v>
      </c>
      <c r="N60" s="15">
        <f t="shared" si="12"/>
        <v>0.16666666666666666</v>
      </c>
      <c r="O60" s="16">
        <v>4819.2299999999996</v>
      </c>
      <c r="P60" s="16">
        <v>4819.2299999999996</v>
      </c>
      <c r="Q60" s="15">
        <f t="shared" si="6"/>
        <v>1</v>
      </c>
      <c r="R60" s="44">
        <v>4819.2299999999996</v>
      </c>
      <c r="S60" s="45">
        <f t="shared" si="8"/>
        <v>1</v>
      </c>
      <c r="T60" s="44">
        <f t="shared" si="9"/>
        <v>0</v>
      </c>
      <c r="U60" s="15">
        <f t="shared" si="10"/>
        <v>0</v>
      </c>
    </row>
    <row r="61" spans="1:21">
      <c r="A61" s="23">
        <v>56</v>
      </c>
      <c r="B61" s="11" t="s">
        <v>22</v>
      </c>
      <c r="C61" s="31"/>
      <c r="D61" s="24" t="s">
        <v>74</v>
      </c>
      <c r="E61" s="35" t="s">
        <v>75</v>
      </c>
      <c r="F61" s="11" t="s">
        <v>158</v>
      </c>
      <c r="G61" s="20">
        <f t="shared" si="11"/>
        <v>3339.24</v>
      </c>
      <c r="H61" s="14">
        <v>10</v>
      </c>
      <c r="I61" s="14">
        <v>1</v>
      </c>
      <c r="J61" s="14">
        <v>9</v>
      </c>
      <c r="K61" s="14">
        <v>2</v>
      </c>
      <c r="L61" s="14">
        <v>6</v>
      </c>
      <c r="M61" s="13">
        <v>2</v>
      </c>
      <c r="N61" s="15">
        <f t="shared" si="12"/>
        <v>0.2</v>
      </c>
      <c r="O61" s="16">
        <v>3339.24</v>
      </c>
      <c r="P61" s="16">
        <v>3339.24</v>
      </c>
      <c r="Q61" s="15">
        <f t="shared" si="6"/>
        <v>1</v>
      </c>
      <c r="R61" s="44">
        <v>317.68</v>
      </c>
      <c r="S61" s="45">
        <f t="shared" si="8"/>
        <v>9.5135420035696749E-2</v>
      </c>
      <c r="T61" s="44">
        <f t="shared" si="9"/>
        <v>3021.56</v>
      </c>
      <c r="U61" s="15">
        <f t="shared" si="10"/>
        <v>0.90486457996430325</v>
      </c>
    </row>
    <row r="62" spans="1:21">
      <c r="A62" s="23">
        <v>57</v>
      </c>
      <c r="B62" s="11" t="s">
        <v>22</v>
      </c>
      <c r="C62" s="31"/>
      <c r="D62" s="24" t="s">
        <v>208</v>
      </c>
      <c r="E62" s="35" t="s">
        <v>32</v>
      </c>
      <c r="F62" s="47" t="s">
        <v>209</v>
      </c>
      <c r="G62" s="20">
        <v>1</v>
      </c>
      <c r="H62" s="14">
        <v>3</v>
      </c>
      <c r="I62" s="14">
        <v>0</v>
      </c>
      <c r="J62" s="14">
        <v>3</v>
      </c>
      <c r="K62" s="14">
        <v>0</v>
      </c>
      <c r="L62" s="14">
        <v>0</v>
      </c>
      <c r="M62" s="13">
        <v>0</v>
      </c>
      <c r="N62" s="15">
        <v>0</v>
      </c>
      <c r="O62" s="16">
        <v>0</v>
      </c>
      <c r="P62" s="16">
        <v>0</v>
      </c>
      <c r="Q62" s="15">
        <f t="shared" si="6"/>
        <v>0</v>
      </c>
      <c r="R62" s="44">
        <v>0</v>
      </c>
      <c r="S62" s="45">
        <f t="shared" si="8"/>
        <v>0</v>
      </c>
      <c r="T62" s="44">
        <f t="shared" si="9"/>
        <v>0</v>
      </c>
      <c r="U62" s="15">
        <f t="shared" si="10"/>
        <v>0</v>
      </c>
    </row>
    <row r="63" spans="1:21">
      <c r="A63" s="23">
        <v>58</v>
      </c>
      <c r="B63" s="11" t="s">
        <v>22</v>
      </c>
      <c r="C63" s="31"/>
      <c r="D63" s="25" t="s">
        <v>58</v>
      </c>
      <c r="E63" s="30" t="s">
        <v>59</v>
      </c>
      <c r="F63" s="11" t="s">
        <v>159</v>
      </c>
      <c r="G63" s="20">
        <f t="shared" ref="G63:G72" si="13">(P63)</f>
        <v>964.66</v>
      </c>
      <c r="H63" s="14">
        <v>7</v>
      </c>
      <c r="I63" s="14">
        <v>0</v>
      </c>
      <c r="J63" s="14">
        <v>7</v>
      </c>
      <c r="K63" s="14">
        <v>1</v>
      </c>
      <c r="L63" s="14">
        <v>3</v>
      </c>
      <c r="M63" s="13">
        <v>1</v>
      </c>
      <c r="N63" s="15">
        <f t="shared" ref="N63:N72" si="14">IF(H63=0,0,K63/H63)</f>
        <v>0.14285714285714285</v>
      </c>
      <c r="O63" s="16">
        <v>964.66</v>
      </c>
      <c r="P63" s="16">
        <v>964.66</v>
      </c>
      <c r="Q63" s="15">
        <f t="shared" si="6"/>
        <v>1</v>
      </c>
      <c r="R63" s="44">
        <v>964.66</v>
      </c>
      <c r="S63" s="45">
        <f t="shared" si="8"/>
        <v>1</v>
      </c>
      <c r="T63" s="44">
        <f t="shared" si="9"/>
        <v>0</v>
      </c>
      <c r="U63" s="15">
        <f t="shared" si="10"/>
        <v>0</v>
      </c>
    </row>
    <row r="64" spans="1:21">
      <c r="A64" s="23">
        <v>59</v>
      </c>
      <c r="B64" s="11" t="s">
        <v>22</v>
      </c>
      <c r="C64" s="31"/>
      <c r="D64" s="42" t="s">
        <v>160</v>
      </c>
      <c r="E64" s="32" t="s">
        <v>34</v>
      </c>
      <c r="F64" s="11" t="s">
        <v>161</v>
      </c>
      <c r="G64" s="20">
        <f t="shared" si="13"/>
        <v>1</v>
      </c>
      <c r="H64" s="14">
        <v>3</v>
      </c>
      <c r="I64" s="14">
        <v>0</v>
      </c>
      <c r="J64" s="14">
        <v>3</v>
      </c>
      <c r="K64" s="14">
        <v>0</v>
      </c>
      <c r="L64" s="14">
        <v>0</v>
      </c>
      <c r="M64" s="13">
        <v>0</v>
      </c>
      <c r="N64" s="15">
        <f t="shared" si="14"/>
        <v>0</v>
      </c>
      <c r="O64" s="16">
        <v>1</v>
      </c>
      <c r="P64" s="16">
        <v>1</v>
      </c>
      <c r="Q64" s="15">
        <f t="shared" si="6"/>
        <v>1</v>
      </c>
      <c r="R64" s="44">
        <v>0</v>
      </c>
      <c r="S64" s="45">
        <f t="shared" si="8"/>
        <v>0</v>
      </c>
      <c r="T64" s="44">
        <f t="shared" si="9"/>
        <v>1</v>
      </c>
      <c r="U64" s="15">
        <f t="shared" si="10"/>
        <v>1</v>
      </c>
    </row>
    <row r="65" spans="1:21">
      <c r="A65" s="23">
        <v>60</v>
      </c>
      <c r="B65" s="11" t="s">
        <v>22</v>
      </c>
      <c r="C65" s="31"/>
      <c r="D65" s="42" t="s">
        <v>162</v>
      </c>
      <c r="E65" s="32" t="s">
        <v>34</v>
      </c>
      <c r="F65" s="11" t="s">
        <v>163</v>
      </c>
      <c r="G65" s="20">
        <f t="shared" si="13"/>
        <v>2379.02</v>
      </c>
      <c r="H65" s="14">
        <v>7</v>
      </c>
      <c r="I65" s="14">
        <v>0</v>
      </c>
      <c r="J65" s="14">
        <v>7</v>
      </c>
      <c r="K65" s="14">
        <v>0</v>
      </c>
      <c r="L65" s="14">
        <v>3</v>
      </c>
      <c r="M65" s="13">
        <v>0</v>
      </c>
      <c r="N65" s="15">
        <f t="shared" si="14"/>
        <v>0</v>
      </c>
      <c r="O65" s="16">
        <f>1078.2+1300.82</f>
        <v>2379.02</v>
      </c>
      <c r="P65" s="16">
        <f>O65</f>
        <v>2379.02</v>
      </c>
      <c r="Q65" s="15">
        <f t="shared" si="6"/>
        <v>1</v>
      </c>
      <c r="R65" s="44">
        <v>1078.2</v>
      </c>
      <c r="S65" s="45">
        <f t="shared" si="8"/>
        <v>0.4532118267185648</v>
      </c>
      <c r="T65" s="44">
        <f t="shared" si="9"/>
        <v>1300.82</v>
      </c>
      <c r="U65" s="15">
        <f t="shared" si="10"/>
        <v>0.54678817328143514</v>
      </c>
    </row>
    <row r="66" spans="1:21">
      <c r="A66" s="23">
        <v>61</v>
      </c>
      <c r="B66" s="11" t="s">
        <v>22</v>
      </c>
      <c r="C66" s="31"/>
      <c r="D66" s="24" t="s">
        <v>76</v>
      </c>
      <c r="E66" s="30" t="s">
        <v>26</v>
      </c>
      <c r="F66" s="11" t="s">
        <v>185</v>
      </c>
      <c r="G66" s="20">
        <f t="shared" si="13"/>
        <v>1</v>
      </c>
      <c r="H66" s="14">
        <v>8</v>
      </c>
      <c r="I66" s="14">
        <v>3</v>
      </c>
      <c r="J66" s="14">
        <v>5</v>
      </c>
      <c r="K66" s="14">
        <v>0</v>
      </c>
      <c r="L66" s="14">
        <v>0</v>
      </c>
      <c r="M66" s="13">
        <v>0</v>
      </c>
      <c r="N66" s="15">
        <f t="shared" si="14"/>
        <v>0</v>
      </c>
      <c r="O66" s="16">
        <v>1</v>
      </c>
      <c r="P66" s="16">
        <v>1</v>
      </c>
      <c r="Q66" s="15">
        <f t="shared" si="6"/>
        <v>1</v>
      </c>
      <c r="R66" s="44">
        <v>0</v>
      </c>
      <c r="S66" s="45">
        <f t="shared" si="8"/>
        <v>0</v>
      </c>
      <c r="T66" s="44">
        <f t="shared" si="9"/>
        <v>1</v>
      </c>
      <c r="U66" s="15">
        <f t="shared" si="10"/>
        <v>1</v>
      </c>
    </row>
    <row r="67" spans="1:21">
      <c r="A67" s="23">
        <v>62</v>
      </c>
      <c r="B67" s="11" t="s">
        <v>22</v>
      </c>
      <c r="C67" s="31"/>
      <c r="D67" s="24" t="s">
        <v>165</v>
      </c>
      <c r="E67" s="32" t="s">
        <v>34</v>
      </c>
      <c r="F67" s="11" t="s">
        <v>166</v>
      </c>
      <c r="G67" s="20">
        <f t="shared" si="13"/>
        <v>2246.66</v>
      </c>
      <c r="H67" s="14">
        <v>7</v>
      </c>
      <c r="I67" s="14">
        <v>4</v>
      </c>
      <c r="J67" s="14">
        <v>3</v>
      </c>
      <c r="K67" s="14">
        <v>0</v>
      </c>
      <c r="L67" s="14">
        <v>2</v>
      </c>
      <c r="M67" s="13">
        <v>0</v>
      </c>
      <c r="N67" s="15">
        <f t="shared" si="14"/>
        <v>0</v>
      </c>
      <c r="O67" s="16">
        <v>2246.66</v>
      </c>
      <c r="P67" s="16">
        <v>2246.66</v>
      </c>
      <c r="Q67" s="15">
        <f t="shared" si="6"/>
        <v>1</v>
      </c>
      <c r="R67" s="44">
        <v>2246.66</v>
      </c>
      <c r="S67" s="45">
        <f t="shared" si="8"/>
        <v>1</v>
      </c>
      <c r="T67" s="44">
        <f t="shared" si="9"/>
        <v>0</v>
      </c>
      <c r="U67" s="15">
        <f t="shared" si="10"/>
        <v>0</v>
      </c>
    </row>
    <row r="68" spans="1:21">
      <c r="A68" s="23">
        <v>63</v>
      </c>
      <c r="B68" s="11" t="s">
        <v>22</v>
      </c>
      <c r="C68" s="31"/>
      <c r="D68" s="25" t="s">
        <v>77</v>
      </c>
      <c r="E68" s="30" t="s">
        <v>78</v>
      </c>
      <c r="F68" s="11" t="s">
        <v>167</v>
      </c>
      <c r="G68" s="20">
        <f t="shared" si="13"/>
        <v>5077.6000000000004</v>
      </c>
      <c r="H68" s="14">
        <v>19</v>
      </c>
      <c r="I68" s="14">
        <v>3</v>
      </c>
      <c r="J68" s="14">
        <v>16</v>
      </c>
      <c r="K68" s="14">
        <v>2</v>
      </c>
      <c r="L68" s="14">
        <v>11</v>
      </c>
      <c r="M68" s="13">
        <v>2</v>
      </c>
      <c r="N68" s="15">
        <f t="shared" si="14"/>
        <v>0.10526315789473684</v>
      </c>
      <c r="O68" s="16">
        <v>5077.6000000000004</v>
      </c>
      <c r="P68" s="16">
        <v>5077.6000000000004</v>
      </c>
      <c r="Q68" s="15">
        <f t="shared" si="6"/>
        <v>1</v>
      </c>
      <c r="R68" s="44">
        <v>0</v>
      </c>
      <c r="S68" s="45">
        <f t="shared" si="8"/>
        <v>0</v>
      </c>
      <c r="T68" s="44">
        <f t="shared" si="9"/>
        <v>5077.6000000000004</v>
      </c>
      <c r="U68" s="15">
        <f t="shared" si="10"/>
        <v>1</v>
      </c>
    </row>
    <row r="69" spans="1:21">
      <c r="A69" s="23">
        <v>64</v>
      </c>
      <c r="B69" s="11" t="s">
        <v>22</v>
      </c>
      <c r="C69" s="31"/>
      <c r="D69" s="25" t="s">
        <v>168</v>
      </c>
      <c r="E69" s="32" t="s">
        <v>34</v>
      </c>
      <c r="F69" s="11" t="s">
        <v>169</v>
      </c>
      <c r="G69" s="20">
        <f t="shared" si="13"/>
        <v>520.70000000000005</v>
      </c>
      <c r="H69" s="14">
        <v>10</v>
      </c>
      <c r="I69" s="14">
        <v>3</v>
      </c>
      <c r="J69" s="14">
        <v>7</v>
      </c>
      <c r="K69" s="14">
        <v>0</v>
      </c>
      <c r="L69" s="14">
        <v>2</v>
      </c>
      <c r="M69" s="13">
        <v>0</v>
      </c>
      <c r="N69" s="15">
        <f t="shared" si="14"/>
        <v>0</v>
      </c>
      <c r="O69" s="16">
        <v>520.70000000000005</v>
      </c>
      <c r="P69" s="16">
        <v>520.70000000000005</v>
      </c>
      <c r="Q69" s="15">
        <f t="shared" si="6"/>
        <v>1</v>
      </c>
      <c r="R69" s="44">
        <v>0</v>
      </c>
      <c r="S69" s="45">
        <f t="shared" si="8"/>
        <v>0</v>
      </c>
      <c r="T69" s="44">
        <f t="shared" si="9"/>
        <v>520.70000000000005</v>
      </c>
      <c r="U69" s="15">
        <f t="shared" si="10"/>
        <v>1</v>
      </c>
    </row>
    <row r="70" spans="1:21">
      <c r="A70" s="23">
        <v>65</v>
      </c>
      <c r="B70" s="11" t="s">
        <v>22</v>
      </c>
      <c r="C70" s="31"/>
      <c r="D70" s="25" t="s">
        <v>170</v>
      </c>
      <c r="E70" s="35" t="s">
        <v>51</v>
      </c>
      <c r="F70" s="11" t="s">
        <v>186</v>
      </c>
      <c r="G70" s="20">
        <f t="shared" si="13"/>
        <v>3039.76</v>
      </c>
      <c r="H70" s="14">
        <v>20</v>
      </c>
      <c r="I70" s="14">
        <v>0</v>
      </c>
      <c r="J70" s="14">
        <v>20</v>
      </c>
      <c r="K70" s="14">
        <v>3</v>
      </c>
      <c r="L70" s="14">
        <v>6</v>
      </c>
      <c r="M70" s="13">
        <v>3</v>
      </c>
      <c r="N70" s="15">
        <f t="shared" si="14"/>
        <v>0.15</v>
      </c>
      <c r="O70" s="16">
        <v>3039.76</v>
      </c>
      <c r="P70" s="16">
        <f>O70</f>
        <v>3039.76</v>
      </c>
      <c r="Q70" s="15">
        <f t="shared" ref="Q70:Q79" si="15">IF(O70=0,0,P70/O70)</f>
        <v>1</v>
      </c>
      <c r="R70" s="44">
        <v>0</v>
      </c>
      <c r="S70" s="45">
        <f t="shared" si="8"/>
        <v>0</v>
      </c>
      <c r="T70" s="44">
        <f t="shared" si="9"/>
        <v>3039.76</v>
      </c>
      <c r="U70" s="15">
        <f t="shared" si="10"/>
        <v>1</v>
      </c>
    </row>
    <row r="71" spans="1:21">
      <c r="A71" s="23">
        <v>66</v>
      </c>
      <c r="B71" s="11" t="s">
        <v>22</v>
      </c>
      <c r="C71" s="31"/>
      <c r="D71" s="25" t="s">
        <v>60</v>
      </c>
      <c r="E71" s="30" t="s">
        <v>26</v>
      </c>
      <c r="F71" s="11" t="s">
        <v>172</v>
      </c>
      <c r="G71" s="20">
        <f t="shared" si="13"/>
        <v>11455.13</v>
      </c>
      <c r="H71" s="14">
        <v>9</v>
      </c>
      <c r="I71" s="14">
        <v>2</v>
      </c>
      <c r="J71" s="14">
        <v>7</v>
      </c>
      <c r="K71" s="14">
        <v>2</v>
      </c>
      <c r="L71" s="14">
        <v>8</v>
      </c>
      <c r="M71" s="13">
        <v>2</v>
      </c>
      <c r="N71" s="15">
        <f t="shared" si="14"/>
        <v>0.22222222222222221</v>
      </c>
      <c r="O71" s="16">
        <v>11455.13</v>
      </c>
      <c r="P71" s="16">
        <v>11455.13</v>
      </c>
      <c r="Q71" s="15">
        <f t="shared" si="15"/>
        <v>1</v>
      </c>
      <c r="R71" s="44">
        <v>5484.31</v>
      </c>
      <c r="S71" s="45">
        <f t="shared" si="8"/>
        <v>0.47876453606375491</v>
      </c>
      <c r="T71" s="44">
        <f t="shared" si="9"/>
        <v>5970.8199999999988</v>
      </c>
      <c r="U71" s="15">
        <f t="shared" si="10"/>
        <v>0.52123546393624509</v>
      </c>
    </row>
    <row r="72" spans="1:21">
      <c r="A72" s="23">
        <v>67</v>
      </c>
      <c r="B72" s="11" t="s">
        <v>22</v>
      </c>
      <c r="C72" s="31"/>
      <c r="D72" s="24" t="s">
        <v>173</v>
      </c>
      <c r="E72" s="32" t="s">
        <v>34</v>
      </c>
      <c r="F72" s="11" t="s">
        <v>174</v>
      </c>
      <c r="G72" s="20">
        <f t="shared" si="13"/>
        <v>1957.91</v>
      </c>
      <c r="H72" s="14">
        <v>10</v>
      </c>
      <c r="I72" s="14">
        <v>1</v>
      </c>
      <c r="J72" s="14">
        <v>9</v>
      </c>
      <c r="K72" s="14">
        <v>1</v>
      </c>
      <c r="L72" s="14">
        <v>2</v>
      </c>
      <c r="M72" s="13">
        <v>1</v>
      </c>
      <c r="N72" s="15">
        <f t="shared" si="14"/>
        <v>0.1</v>
      </c>
      <c r="O72" s="16">
        <v>1957.91</v>
      </c>
      <c r="P72" s="16">
        <v>1957.91</v>
      </c>
      <c r="Q72" s="15">
        <f t="shared" si="15"/>
        <v>1</v>
      </c>
      <c r="R72" s="44">
        <v>1957.91</v>
      </c>
      <c r="S72" s="45">
        <f t="shared" si="8"/>
        <v>1</v>
      </c>
      <c r="T72" s="44">
        <f t="shared" si="9"/>
        <v>0</v>
      </c>
      <c r="U72" s="15">
        <f t="shared" si="10"/>
        <v>0</v>
      </c>
    </row>
    <row r="73" spans="1:21">
      <c r="A73" s="23">
        <v>68</v>
      </c>
      <c r="B73" s="11" t="s">
        <v>22</v>
      </c>
      <c r="C73" s="31"/>
      <c r="D73" s="24" t="s">
        <v>210</v>
      </c>
      <c r="E73" s="32" t="s">
        <v>34</v>
      </c>
      <c r="F73" s="11" t="s">
        <v>211</v>
      </c>
      <c r="G73" s="20">
        <v>1</v>
      </c>
      <c r="H73" s="14">
        <v>3</v>
      </c>
      <c r="I73" s="14">
        <v>2</v>
      </c>
      <c r="J73" s="14">
        <v>1</v>
      </c>
      <c r="K73" s="14">
        <v>0</v>
      </c>
      <c r="L73" s="14">
        <v>0</v>
      </c>
      <c r="M73" s="13">
        <v>0</v>
      </c>
      <c r="N73" s="15">
        <v>0</v>
      </c>
      <c r="O73" s="16">
        <v>0</v>
      </c>
      <c r="P73" s="16">
        <v>0</v>
      </c>
      <c r="Q73" s="15">
        <f t="shared" si="15"/>
        <v>0</v>
      </c>
      <c r="R73" s="44">
        <v>0</v>
      </c>
      <c r="S73" s="45">
        <f t="shared" si="8"/>
        <v>0</v>
      </c>
      <c r="T73" s="44">
        <f t="shared" si="9"/>
        <v>0</v>
      </c>
      <c r="U73" s="15">
        <f t="shared" si="10"/>
        <v>0</v>
      </c>
    </row>
    <row r="74" spans="1:21">
      <c r="A74" s="23">
        <v>69</v>
      </c>
      <c r="B74" s="11" t="s">
        <v>22</v>
      </c>
      <c r="C74" s="31"/>
      <c r="D74" s="22" t="s">
        <v>35</v>
      </c>
      <c r="E74" s="32" t="s">
        <v>34</v>
      </c>
      <c r="F74" s="11" t="s">
        <v>175</v>
      </c>
      <c r="G74" s="20">
        <f>(P74)</f>
        <v>5454.35</v>
      </c>
      <c r="H74" s="14">
        <v>6</v>
      </c>
      <c r="I74" s="14">
        <v>0</v>
      </c>
      <c r="J74" s="14">
        <v>6</v>
      </c>
      <c r="K74" s="14">
        <v>1</v>
      </c>
      <c r="L74" s="14">
        <v>8</v>
      </c>
      <c r="M74" s="13">
        <v>1</v>
      </c>
      <c r="N74" s="15">
        <f t="shared" ref="N74:N79" si="16">IF(H74=0,0,K74/H74)</f>
        <v>0.16666666666666666</v>
      </c>
      <c r="O74" s="16">
        <f>122.8+5331.55</f>
        <v>5454.35</v>
      </c>
      <c r="P74" s="16">
        <f>O74</f>
        <v>5454.35</v>
      </c>
      <c r="Q74" s="15">
        <f t="shared" si="15"/>
        <v>1</v>
      </c>
      <c r="R74" s="44">
        <v>122.8</v>
      </c>
      <c r="S74" s="45">
        <f t="shared" si="8"/>
        <v>2.2514140090019889E-2</v>
      </c>
      <c r="T74" s="44">
        <f t="shared" si="9"/>
        <v>5331.55</v>
      </c>
      <c r="U74" s="15">
        <f t="shared" si="10"/>
        <v>0.97748585990998005</v>
      </c>
    </row>
    <row r="75" spans="1:21">
      <c r="A75" s="23">
        <v>70</v>
      </c>
      <c r="B75" s="11" t="s">
        <v>22</v>
      </c>
      <c r="C75" s="31"/>
      <c r="D75" s="22" t="s">
        <v>61</v>
      </c>
      <c r="E75" s="30" t="s">
        <v>34</v>
      </c>
      <c r="F75" s="11" t="s">
        <v>176</v>
      </c>
      <c r="G75" s="20">
        <f>(P75)</f>
        <v>1287.21</v>
      </c>
      <c r="H75" s="14">
        <v>7</v>
      </c>
      <c r="I75" s="14">
        <v>0</v>
      </c>
      <c r="J75" s="14">
        <v>7</v>
      </c>
      <c r="K75" s="14">
        <v>0</v>
      </c>
      <c r="L75" s="14">
        <v>1</v>
      </c>
      <c r="M75" s="13">
        <v>0</v>
      </c>
      <c r="N75" s="15">
        <f t="shared" si="16"/>
        <v>0</v>
      </c>
      <c r="O75" s="16">
        <v>1287.21</v>
      </c>
      <c r="P75" s="16">
        <v>1287.21</v>
      </c>
      <c r="Q75" s="15">
        <f t="shared" si="15"/>
        <v>1</v>
      </c>
      <c r="R75" s="44">
        <v>1287.21</v>
      </c>
      <c r="S75" s="45">
        <f t="shared" si="8"/>
        <v>1</v>
      </c>
      <c r="T75" s="44">
        <f t="shared" si="9"/>
        <v>0</v>
      </c>
      <c r="U75" s="15">
        <f t="shared" si="10"/>
        <v>0</v>
      </c>
    </row>
    <row r="76" spans="1:21">
      <c r="A76" s="23">
        <v>71</v>
      </c>
      <c r="B76" s="11" t="s">
        <v>22</v>
      </c>
      <c r="C76" s="31"/>
      <c r="D76" s="22" t="s">
        <v>213</v>
      </c>
      <c r="E76" s="30" t="s">
        <v>34</v>
      </c>
      <c r="F76" s="11" t="s">
        <v>214</v>
      </c>
      <c r="G76" s="20">
        <f>(P76)</f>
        <v>0</v>
      </c>
      <c r="H76" s="14">
        <v>1</v>
      </c>
      <c r="I76" s="14">
        <v>0</v>
      </c>
      <c r="J76" s="14">
        <v>1</v>
      </c>
      <c r="K76" s="14">
        <v>0</v>
      </c>
      <c r="L76" s="14">
        <v>0</v>
      </c>
      <c r="M76" s="13">
        <v>0</v>
      </c>
      <c r="N76" s="15">
        <f t="shared" si="16"/>
        <v>0</v>
      </c>
      <c r="O76" s="16">
        <v>0</v>
      </c>
      <c r="P76" s="16">
        <v>0</v>
      </c>
      <c r="Q76" s="15">
        <f t="shared" si="15"/>
        <v>0</v>
      </c>
      <c r="R76" s="44">
        <v>0</v>
      </c>
      <c r="S76" s="45">
        <f t="shared" si="8"/>
        <v>0</v>
      </c>
      <c r="T76" s="44">
        <v>0</v>
      </c>
      <c r="U76" s="15">
        <f t="shared" si="10"/>
        <v>0</v>
      </c>
    </row>
    <row r="77" spans="1:21">
      <c r="A77" s="23">
        <v>72</v>
      </c>
      <c r="B77" s="11" t="s">
        <v>22</v>
      </c>
      <c r="C77" s="31"/>
      <c r="D77" s="25" t="s">
        <v>79</v>
      </c>
      <c r="E77" s="35" t="s">
        <v>51</v>
      </c>
      <c r="F77" s="11" t="s">
        <v>177</v>
      </c>
      <c r="G77" s="20">
        <f>(P77)</f>
        <v>2716.41</v>
      </c>
      <c r="H77" s="14">
        <v>21</v>
      </c>
      <c r="I77" s="14">
        <v>1</v>
      </c>
      <c r="J77" s="14">
        <v>20</v>
      </c>
      <c r="K77" s="14">
        <v>1</v>
      </c>
      <c r="L77" s="14">
        <v>6</v>
      </c>
      <c r="M77" s="13">
        <v>1</v>
      </c>
      <c r="N77" s="15">
        <f t="shared" si="16"/>
        <v>4.7619047619047616E-2</v>
      </c>
      <c r="O77" s="16">
        <f>603.91+2112.5</f>
        <v>2716.41</v>
      </c>
      <c r="P77" s="16">
        <f>O77</f>
        <v>2716.41</v>
      </c>
      <c r="Q77" s="15">
        <f t="shared" si="15"/>
        <v>1</v>
      </c>
      <c r="R77" s="44">
        <v>603.91</v>
      </c>
      <c r="S77" s="45">
        <f t="shared" si="8"/>
        <v>0.2223191638964663</v>
      </c>
      <c r="T77" s="44">
        <f>(P77-R77)</f>
        <v>2112.5</v>
      </c>
      <c r="U77" s="15">
        <f t="shared" si="10"/>
        <v>0.77768083610353378</v>
      </c>
    </row>
    <row r="78" spans="1:21">
      <c r="A78" s="23">
        <v>73</v>
      </c>
      <c r="B78" s="11" t="s">
        <v>22</v>
      </c>
      <c r="C78" s="31"/>
      <c r="D78" s="24" t="s">
        <v>178</v>
      </c>
      <c r="E78" s="32" t="s">
        <v>34</v>
      </c>
      <c r="F78" s="11" t="s">
        <v>179</v>
      </c>
      <c r="G78" s="20">
        <f>(P78)</f>
        <v>1</v>
      </c>
      <c r="H78" s="14">
        <v>8</v>
      </c>
      <c r="I78" s="14">
        <v>1</v>
      </c>
      <c r="J78" s="14">
        <v>7</v>
      </c>
      <c r="K78" s="14">
        <v>0</v>
      </c>
      <c r="L78" s="14">
        <v>0</v>
      </c>
      <c r="M78" s="13">
        <v>0</v>
      </c>
      <c r="N78" s="15">
        <f t="shared" si="16"/>
        <v>0</v>
      </c>
      <c r="O78" s="16">
        <v>1</v>
      </c>
      <c r="P78" s="16">
        <v>1</v>
      </c>
      <c r="Q78" s="15">
        <f t="shared" si="15"/>
        <v>1</v>
      </c>
      <c r="R78" s="44">
        <v>0</v>
      </c>
      <c r="S78" s="45">
        <f t="shared" si="8"/>
        <v>0</v>
      </c>
      <c r="T78" s="44">
        <f>(P78-R78)</f>
        <v>1</v>
      </c>
      <c r="U78" s="15">
        <f t="shared" si="10"/>
        <v>1</v>
      </c>
    </row>
    <row r="79" spans="1:21">
      <c r="A79" s="112" t="s">
        <v>27</v>
      </c>
      <c r="B79" s="112"/>
      <c r="C79" s="112"/>
      <c r="D79" s="112"/>
      <c r="E79" s="112"/>
      <c r="F79" s="112"/>
      <c r="G79" s="13">
        <f t="shared" ref="G79:M79" si="17">SUM(G6:G78)</f>
        <v>221940.94000000003</v>
      </c>
      <c r="H79" s="19">
        <f t="shared" si="17"/>
        <v>655</v>
      </c>
      <c r="I79" s="19">
        <f t="shared" si="17"/>
        <v>105</v>
      </c>
      <c r="J79" s="19">
        <f t="shared" si="17"/>
        <v>550</v>
      </c>
      <c r="K79" s="19">
        <f t="shared" si="17"/>
        <v>65</v>
      </c>
      <c r="L79" s="19">
        <f t="shared" si="17"/>
        <v>281</v>
      </c>
      <c r="M79" s="19">
        <f t="shared" si="17"/>
        <v>64</v>
      </c>
      <c r="N79" s="15">
        <f t="shared" si="16"/>
        <v>9.9236641221374045E-2</v>
      </c>
      <c r="O79" s="20">
        <f>SUM(O6:O78)</f>
        <v>221936.94000000003</v>
      </c>
      <c r="P79" s="20">
        <f>SUM(P6:P78)</f>
        <v>221937.94000000003</v>
      </c>
      <c r="Q79" s="15">
        <f t="shared" si="15"/>
        <v>1.0000045057843909</v>
      </c>
      <c r="R79" s="46">
        <f>SUM(R6:R78)</f>
        <v>86887.33</v>
      </c>
      <c r="S79" s="45">
        <f t="shared" si="8"/>
        <v>0.39149381128796629</v>
      </c>
      <c r="T79" s="46">
        <f>SUM(T6:T78)</f>
        <v>135049.60999999999</v>
      </c>
      <c r="U79" s="15">
        <f t="shared" si="10"/>
        <v>0.60850168294794471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9:F79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U79"/>
  <sheetViews>
    <sheetView topLeftCell="G55" workbookViewId="0">
      <selection sqref="A1:U1"/>
    </sheetView>
  </sheetViews>
  <sheetFormatPr defaultRowHeight="15"/>
  <cols>
    <col min="1" max="1" width="8.7109375"/>
    <col min="2" max="2" width="16.140625"/>
    <col min="3" max="3" width="17.28515625"/>
    <col min="4" max="4" width="35.7109375"/>
    <col min="5" max="5" width="26"/>
    <col min="6" max="6" width="16.28515625"/>
    <col min="7" max="7" width="14.42578125"/>
    <col min="8" max="8" width="12.7109375"/>
    <col min="9" max="9" width="15.42578125"/>
    <col min="10" max="10" width="13.28515625"/>
    <col min="11" max="11" width="8.7109375"/>
    <col min="12" max="12" width="13.7109375"/>
    <col min="13" max="13" width="12.7109375"/>
    <col min="14" max="14" width="13.42578125"/>
    <col min="15" max="15" width="13.7109375"/>
    <col min="16" max="16" width="12.140625" style="43"/>
    <col min="17" max="17" width="14.140625"/>
    <col min="18" max="18" width="11.85546875"/>
    <col min="19" max="19" width="15.140625"/>
    <col min="20" max="20" width="11" style="43"/>
    <col min="21" max="21" width="16.5703125"/>
    <col min="22" max="1025" width="8.7109375"/>
  </cols>
  <sheetData>
    <row r="1" spans="1:21" ht="47.25" customHeight="1">
      <c r="A1" s="116" t="s">
        <v>216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1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58.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41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1" si="0">(P6)</f>
        <v>4135.29</v>
      </c>
      <c r="H6" s="14">
        <f t="shared" ref="H6:H37" si="1">SUM(I6+J6)</f>
        <v>9</v>
      </c>
      <c r="I6" s="14">
        <v>3</v>
      </c>
      <c r="J6" s="14">
        <v>6</v>
      </c>
      <c r="K6" s="14">
        <v>0</v>
      </c>
      <c r="L6" s="14">
        <v>4</v>
      </c>
      <c r="M6" s="13">
        <v>0</v>
      </c>
      <c r="N6" s="15">
        <f>IF(H6=0,0,K6/H6)</f>
        <v>0</v>
      </c>
      <c r="O6" s="16">
        <v>4135.29</v>
      </c>
      <c r="P6" s="44">
        <v>4135.29</v>
      </c>
      <c r="Q6" s="15">
        <f t="shared" ref="Q6:Q37" si="2">IF(O6=0,0,P6/O6)</f>
        <v>1</v>
      </c>
      <c r="R6" s="44">
        <v>4135.29</v>
      </c>
      <c r="S6" s="45">
        <f t="shared" ref="S6:S41" si="3">IF(P6=0,0,R6/P6)</f>
        <v>1</v>
      </c>
      <c r="T6" s="44">
        <f t="shared" ref="T6:T41" si="4">(P6-R6)</f>
        <v>0</v>
      </c>
      <c r="U6" s="15">
        <f t="shared" ref="U6:U41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3</v>
      </c>
      <c r="I7" s="14">
        <v>0</v>
      </c>
      <c r="J7" s="14">
        <v>3</v>
      </c>
      <c r="K7" s="14">
        <v>2</v>
      </c>
      <c r="L7" s="14">
        <v>2</v>
      </c>
      <c r="M7" s="13">
        <v>2</v>
      </c>
      <c r="N7" s="15">
        <f>IF(H7=0,0,K7/H7)</f>
        <v>0.66666666666666663</v>
      </c>
      <c r="O7" s="16">
        <v>1181.46</v>
      </c>
      <c r="P7" s="44">
        <v>1181.46</v>
      </c>
      <c r="Q7" s="1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f t="shared" si="1"/>
        <v>8</v>
      </c>
      <c r="I8" s="14">
        <v>3</v>
      </c>
      <c r="J8" s="14">
        <v>5</v>
      </c>
      <c r="K8" s="14">
        <v>0</v>
      </c>
      <c r="L8" s="14">
        <v>0</v>
      </c>
      <c r="M8" s="13">
        <v>0</v>
      </c>
      <c r="N8" s="15">
        <f>IF(H8=0,0,K8/H8)</f>
        <v>0</v>
      </c>
      <c r="O8" s="16">
        <v>1</v>
      </c>
      <c r="P8" s="44">
        <v>1</v>
      </c>
      <c r="Q8" s="15">
        <f t="shared" si="2"/>
        <v>1</v>
      </c>
      <c r="R8" s="44">
        <v>0</v>
      </c>
      <c r="S8" s="45">
        <f t="shared" si="3"/>
        <v>0</v>
      </c>
      <c r="T8" s="44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21</v>
      </c>
      <c r="I9" s="14">
        <v>0</v>
      </c>
      <c r="J9" s="14">
        <v>21</v>
      </c>
      <c r="K9" s="14">
        <v>0</v>
      </c>
      <c r="L9" s="14">
        <v>14</v>
      </c>
      <c r="M9" s="13">
        <v>0</v>
      </c>
      <c r="N9" s="15" t="s">
        <v>198</v>
      </c>
      <c r="O9" s="16">
        <v>9589.33</v>
      </c>
      <c r="P9" s="44">
        <v>9589.33</v>
      </c>
      <c r="Q9" s="1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2715.08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3</v>
      </c>
      <c r="M10" s="13">
        <v>0</v>
      </c>
      <c r="N10" s="15">
        <f t="shared" ref="N10:N49" si="6">IF(H10=0,0,K10/H10)</f>
        <v>0</v>
      </c>
      <c r="O10" s="16">
        <v>2715.08</v>
      </c>
      <c r="P10" s="44">
        <v>2715.08</v>
      </c>
      <c r="Q10" s="15">
        <f t="shared" si="2"/>
        <v>1</v>
      </c>
      <c r="R10" s="44">
        <v>2715.08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6474.44</v>
      </c>
      <c r="H11" s="14">
        <f t="shared" si="1"/>
        <v>9</v>
      </c>
      <c r="I11" s="14">
        <v>2</v>
      </c>
      <c r="J11" s="14">
        <v>7</v>
      </c>
      <c r="K11" s="14">
        <v>0</v>
      </c>
      <c r="L11" s="14">
        <v>6</v>
      </c>
      <c r="M11" s="13">
        <v>0</v>
      </c>
      <c r="N11" s="15">
        <f t="shared" si="6"/>
        <v>0</v>
      </c>
      <c r="O11" s="16">
        <v>6474.44</v>
      </c>
      <c r="P11" s="44">
        <v>6474.44</v>
      </c>
      <c r="Q11" s="15">
        <f t="shared" si="2"/>
        <v>1</v>
      </c>
      <c r="R11" s="44">
        <v>6474.44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2.7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9</v>
      </c>
      <c r="I12" s="14">
        <v>0</v>
      </c>
      <c r="J12" s="14">
        <v>9</v>
      </c>
      <c r="K12" s="14">
        <v>0</v>
      </c>
      <c r="L12" s="14">
        <v>5</v>
      </c>
      <c r="M12" s="13">
        <v>0</v>
      </c>
      <c r="N12" s="15">
        <f t="shared" si="6"/>
        <v>0</v>
      </c>
      <c r="O12" s="16">
        <v>4285.91</v>
      </c>
      <c r="P12" s="44">
        <v>4285.91</v>
      </c>
      <c r="Q12" s="1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f t="shared" si="1"/>
        <v>9</v>
      </c>
      <c r="I13" s="14">
        <v>0</v>
      </c>
      <c r="J13" s="14">
        <v>9</v>
      </c>
      <c r="K13" s="14">
        <v>0</v>
      </c>
      <c r="L13" s="14">
        <v>0</v>
      </c>
      <c r="M13" s="13">
        <v>0</v>
      </c>
      <c r="N13" s="15">
        <f t="shared" si="6"/>
        <v>0</v>
      </c>
      <c r="O13" s="16">
        <v>1</v>
      </c>
      <c r="P13" s="44">
        <v>1</v>
      </c>
      <c r="Q13" s="15">
        <f t="shared" si="2"/>
        <v>1</v>
      </c>
      <c r="R13" s="44">
        <v>0</v>
      </c>
      <c r="S13" s="45">
        <f t="shared" si="3"/>
        <v>0</v>
      </c>
      <c r="T13" s="44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9542.1299999999992</v>
      </c>
      <c r="H14" s="14">
        <f t="shared" si="1"/>
        <v>10</v>
      </c>
      <c r="I14" s="14">
        <v>2</v>
      </c>
      <c r="J14" s="14">
        <v>8</v>
      </c>
      <c r="K14" s="14">
        <v>0</v>
      </c>
      <c r="L14" s="14">
        <v>4</v>
      </c>
      <c r="M14" s="13">
        <v>0</v>
      </c>
      <c r="N14" s="15">
        <f t="shared" si="6"/>
        <v>0</v>
      </c>
      <c r="O14" s="16">
        <v>6307.86</v>
      </c>
      <c r="P14" s="44">
        <v>9542.1299999999992</v>
      </c>
      <c r="Q14" s="15">
        <f t="shared" si="2"/>
        <v>1.5127364906640286</v>
      </c>
      <c r="R14" s="44">
        <v>6307.86</v>
      </c>
      <c r="S14" s="45">
        <f t="shared" si="3"/>
        <v>0.66105366411901745</v>
      </c>
      <c r="T14" s="44">
        <f t="shared" si="4"/>
        <v>3234.2699999999995</v>
      </c>
      <c r="U14" s="15">
        <f t="shared" si="5"/>
        <v>0.33894633588098255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2150.67</v>
      </c>
      <c r="H15" s="14">
        <f t="shared" si="1"/>
        <v>4</v>
      </c>
      <c r="I15" s="14">
        <v>0</v>
      </c>
      <c r="J15" s="14">
        <v>4</v>
      </c>
      <c r="K15" s="14">
        <v>1</v>
      </c>
      <c r="L15" s="14">
        <v>4</v>
      </c>
      <c r="M15" s="13">
        <v>1</v>
      </c>
      <c r="N15" s="15">
        <f t="shared" si="6"/>
        <v>0.25</v>
      </c>
      <c r="O15" s="16">
        <v>1214.56</v>
      </c>
      <c r="P15" s="44">
        <v>2150.67</v>
      </c>
      <c r="Q15" s="15">
        <f t="shared" si="2"/>
        <v>1.7707400210775921</v>
      </c>
      <c r="R15" s="44">
        <v>1214.56</v>
      </c>
      <c r="S15" s="45">
        <f t="shared" si="3"/>
        <v>0.56473564052132585</v>
      </c>
      <c r="T15" s="44">
        <f t="shared" si="4"/>
        <v>936.11000000000013</v>
      </c>
      <c r="U15" s="15">
        <f t="shared" si="5"/>
        <v>0.43526435947867415</v>
      </c>
    </row>
    <row r="16" spans="1:21" ht="15" customHeight="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14420.8</v>
      </c>
      <c r="H16" s="14">
        <f t="shared" si="1"/>
        <v>26</v>
      </c>
      <c r="I16" s="14">
        <v>3</v>
      </c>
      <c r="J16" s="14">
        <v>23</v>
      </c>
      <c r="K16" s="14">
        <v>3</v>
      </c>
      <c r="L16" s="14">
        <v>10</v>
      </c>
      <c r="M16" s="13">
        <v>3</v>
      </c>
      <c r="N16" s="15">
        <f t="shared" si="6"/>
        <v>0.11538461538461539</v>
      </c>
      <c r="O16" s="16">
        <f>3855.56+2203.16</f>
        <v>6058.7199999999993</v>
      </c>
      <c r="P16" s="44">
        <v>14420.8</v>
      </c>
      <c r="Q16" s="15">
        <f t="shared" si="2"/>
        <v>2.3801727097472734</v>
      </c>
      <c r="R16" s="44">
        <v>6058.72</v>
      </c>
      <c r="S16" s="45">
        <f t="shared" si="3"/>
        <v>0.42013757905247978</v>
      </c>
      <c r="T16" s="44">
        <f t="shared" si="4"/>
        <v>8362.0799999999981</v>
      </c>
      <c r="U16" s="15">
        <f t="shared" si="5"/>
        <v>0.57986242094752016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3145.29</v>
      </c>
      <c r="H17" s="14">
        <f t="shared" si="1"/>
        <v>12</v>
      </c>
      <c r="I17" s="14">
        <v>3</v>
      </c>
      <c r="J17" s="14">
        <v>9</v>
      </c>
      <c r="K17" s="14">
        <v>1</v>
      </c>
      <c r="L17" s="14">
        <v>5</v>
      </c>
      <c r="M17" s="13">
        <v>1</v>
      </c>
      <c r="N17" s="15">
        <f t="shared" si="6"/>
        <v>8.3333333333333329E-2</v>
      </c>
      <c r="O17" s="16">
        <v>3145.29</v>
      </c>
      <c r="P17" s="44">
        <v>3145.29</v>
      </c>
      <c r="Q17" s="15">
        <f t="shared" si="2"/>
        <v>1</v>
      </c>
      <c r="R17" s="44">
        <v>3145.29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f t="shared" si="1"/>
        <v>15</v>
      </c>
      <c r="I18" s="14">
        <v>5</v>
      </c>
      <c r="J18" s="14">
        <v>10</v>
      </c>
      <c r="K18" s="14">
        <v>0</v>
      </c>
      <c r="L18" s="14">
        <v>3</v>
      </c>
      <c r="M18" s="13">
        <v>0</v>
      </c>
      <c r="N18" s="15">
        <f t="shared" si="6"/>
        <v>0</v>
      </c>
      <c r="O18" s="16">
        <v>1979.86</v>
      </c>
      <c r="P18" s="44">
        <v>1979.86</v>
      </c>
      <c r="Q18" s="15">
        <f t="shared" si="2"/>
        <v>1</v>
      </c>
      <c r="R18" s="44">
        <v>1979.86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 ht="18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3223.67</v>
      </c>
      <c r="H19" s="14">
        <f t="shared" si="1"/>
        <v>11</v>
      </c>
      <c r="I19" s="14">
        <v>4</v>
      </c>
      <c r="J19" s="14">
        <v>7</v>
      </c>
      <c r="K19" s="14">
        <v>3</v>
      </c>
      <c r="L19" s="14">
        <v>6</v>
      </c>
      <c r="M19" s="13">
        <v>3</v>
      </c>
      <c r="N19" s="15">
        <f t="shared" si="6"/>
        <v>0.27272727272727271</v>
      </c>
      <c r="O19" s="16">
        <v>3223.67</v>
      </c>
      <c r="P19" s="44">
        <v>3223.67</v>
      </c>
      <c r="Q19" s="15">
        <f t="shared" si="2"/>
        <v>1</v>
      </c>
      <c r="R19" s="44">
        <v>3223.67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13</v>
      </c>
      <c r="I20" s="14">
        <v>2</v>
      </c>
      <c r="J20" s="14">
        <v>11</v>
      </c>
      <c r="K20" s="14">
        <v>0</v>
      </c>
      <c r="L20" s="14">
        <v>9</v>
      </c>
      <c r="M20" s="13">
        <v>0</v>
      </c>
      <c r="N20" s="15">
        <f t="shared" si="6"/>
        <v>0</v>
      </c>
      <c r="O20" s="16">
        <v>7074.65</v>
      </c>
      <c r="P20" s="44">
        <v>9294.99</v>
      </c>
      <c r="Q20" s="15">
        <f t="shared" si="2"/>
        <v>1.3138445011413993</v>
      </c>
      <c r="R20" s="44">
        <v>7074.65</v>
      </c>
      <c r="S20" s="45">
        <f t="shared" si="3"/>
        <v>0.76112507920933747</v>
      </c>
      <c r="T20" s="44">
        <f t="shared" si="4"/>
        <v>2220.34</v>
      </c>
      <c r="U20" s="15">
        <f t="shared" si="5"/>
        <v>0.23887492079066253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f t="shared" si="1"/>
        <v>11</v>
      </c>
      <c r="I21" s="14">
        <v>2</v>
      </c>
      <c r="J21" s="14">
        <v>9</v>
      </c>
      <c r="K21" s="14">
        <v>0</v>
      </c>
      <c r="L21" s="14">
        <v>3</v>
      </c>
      <c r="M21" s="13">
        <v>0</v>
      </c>
      <c r="N21" s="15">
        <f t="shared" si="6"/>
        <v>0</v>
      </c>
      <c r="O21" s="16">
        <v>2809.76</v>
      </c>
      <c r="P21" s="44">
        <v>2809.76</v>
      </c>
      <c r="Q21" s="1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20863.39</v>
      </c>
      <c r="H22" s="14">
        <f t="shared" si="1"/>
        <v>22</v>
      </c>
      <c r="I22" s="14">
        <v>7</v>
      </c>
      <c r="J22" s="14">
        <v>15</v>
      </c>
      <c r="K22" s="14">
        <v>14</v>
      </c>
      <c r="L22" s="14">
        <v>29</v>
      </c>
      <c r="M22" s="13">
        <v>14</v>
      </c>
      <c r="N22" s="15">
        <f t="shared" si="6"/>
        <v>0.63636363636363635</v>
      </c>
      <c r="O22" s="16">
        <v>13941.43</v>
      </c>
      <c r="P22" s="44">
        <v>20863.39</v>
      </c>
      <c r="Q22" s="15">
        <f t="shared" si="2"/>
        <v>1.4965028695047782</v>
      </c>
      <c r="R22" s="44">
        <v>13941.43</v>
      </c>
      <c r="S22" s="45">
        <f t="shared" si="3"/>
        <v>0.66822457903533417</v>
      </c>
      <c r="T22" s="44">
        <f t="shared" si="4"/>
        <v>6921.9599999999991</v>
      </c>
      <c r="U22" s="15">
        <f t="shared" si="5"/>
        <v>0.33177542096466583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13403.28</v>
      </c>
      <c r="H23" s="14">
        <f t="shared" si="1"/>
        <v>23</v>
      </c>
      <c r="I23" s="14">
        <v>4</v>
      </c>
      <c r="J23" s="14">
        <v>19</v>
      </c>
      <c r="K23" s="14">
        <v>0</v>
      </c>
      <c r="L23" s="14">
        <v>8</v>
      </c>
      <c r="M23" s="13">
        <v>0</v>
      </c>
      <c r="N23" s="15">
        <f t="shared" si="6"/>
        <v>0</v>
      </c>
      <c r="O23" s="16">
        <v>13403.28</v>
      </c>
      <c r="P23" s="44">
        <v>13403.28</v>
      </c>
      <c r="Q23" s="15">
        <f t="shared" si="2"/>
        <v>1</v>
      </c>
      <c r="R23" s="44">
        <v>13403.28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6"/>
        <v>0.1</v>
      </c>
      <c r="O24" s="16">
        <v>5447.66</v>
      </c>
      <c r="P24" s="44">
        <v>5447.66</v>
      </c>
      <c r="Q24" s="1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18872.53</v>
      </c>
      <c r="H25" s="14">
        <f t="shared" si="1"/>
        <v>19</v>
      </c>
      <c r="I25" s="14">
        <v>1</v>
      </c>
      <c r="J25" s="14">
        <v>18</v>
      </c>
      <c r="K25" s="14">
        <v>1</v>
      </c>
      <c r="L25" s="14">
        <v>35</v>
      </c>
      <c r="M25" s="13">
        <v>1</v>
      </c>
      <c r="N25" s="15">
        <f t="shared" si="6"/>
        <v>5.2631578947368418E-2</v>
      </c>
      <c r="O25" s="16">
        <v>18872.53</v>
      </c>
      <c r="P25" s="44">
        <v>18872.53</v>
      </c>
      <c r="Q25" s="15">
        <f t="shared" si="2"/>
        <v>1</v>
      </c>
      <c r="R25" s="44">
        <v>18872.53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2</v>
      </c>
      <c r="I26" s="14">
        <v>0</v>
      </c>
      <c r="J26" s="14">
        <v>2</v>
      </c>
      <c r="K26" s="14">
        <v>0</v>
      </c>
      <c r="L26" s="14">
        <v>0</v>
      </c>
      <c r="M26" s="13">
        <v>0</v>
      </c>
      <c r="N26" s="15">
        <f t="shared" si="6"/>
        <v>0</v>
      </c>
      <c r="O26" s="16">
        <v>0</v>
      </c>
      <c r="P26" s="44">
        <v>1</v>
      </c>
      <c r="Q26" s="15">
        <f t="shared" si="2"/>
        <v>0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7.2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8</v>
      </c>
      <c r="I27" s="14">
        <v>2</v>
      </c>
      <c r="J27" s="14">
        <v>6</v>
      </c>
      <c r="K27" s="14">
        <v>0</v>
      </c>
      <c r="L27" s="14">
        <v>0</v>
      </c>
      <c r="M27" s="13">
        <v>0</v>
      </c>
      <c r="N27" s="15">
        <f t="shared" si="6"/>
        <v>0</v>
      </c>
      <c r="O27" s="16">
        <v>1</v>
      </c>
      <c r="P27" s="44">
        <v>1</v>
      </c>
      <c r="Q27" s="1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16757.45</v>
      </c>
      <c r="H28" s="14">
        <f t="shared" si="1"/>
        <v>24</v>
      </c>
      <c r="I28" s="14">
        <v>10</v>
      </c>
      <c r="J28" s="14">
        <v>14</v>
      </c>
      <c r="K28" s="14">
        <v>2</v>
      </c>
      <c r="L28" s="14">
        <v>10</v>
      </c>
      <c r="M28" s="13">
        <v>2</v>
      </c>
      <c r="N28" s="15">
        <f t="shared" si="6"/>
        <v>8.3333333333333329E-2</v>
      </c>
      <c r="O28" s="16">
        <v>8692.92</v>
      </c>
      <c r="P28" s="44">
        <v>16757.45</v>
      </c>
      <c r="Q28" s="15">
        <f t="shared" si="2"/>
        <v>1.9277124372477834</v>
      </c>
      <c r="R28" s="44">
        <v>8692.92</v>
      </c>
      <c r="S28" s="45">
        <f t="shared" si="3"/>
        <v>0.51874957108629294</v>
      </c>
      <c r="T28" s="44">
        <f t="shared" si="4"/>
        <v>8064.5300000000007</v>
      </c>
      <c r="U28" s="15">
        <f t="shared" si="5"/>
        <v>0.48125042891370706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f t="shared" si="1"/>
        <v>10</v>
      </c>
      <c r="I29" s="14">
        <v>2</v>
      </c>
      <c r="J29" s="14">
        <v>8</v>
      </c>
      <c r="K29" s="14">
        <v>0</v>
      </c>
      <c r="L29" s="14">
        <v>0</v>
      </c>
      <c r="M29" s="13">
        <v>0</v>
      </c>
      <c r="N29" s="15">
        <f t="shared" si="6"/>
        <v>0</v>
      </c>
      <c r="O29" s="16">
        <v>1</v>
      </c>
      <c r="P29" s="44">
        <v>1</v>
      </c>
      <c r="Q29" s="15">
        <f t="shared" si="2"/>
        <v>1</v>
      </c>
      <c r="R29" s="44">
        <v>0</v>
      </c>
      <c r="S29" s="45">
        <f t="shared" si="3"/>
        <v>0</v>
      </c>
      <c r="T29" s="44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4" t="s">
        <v>113</v>
      </c>
      <c r="E30" s="30" t="s">
        <v>34</v>
      </c>
      <c r="F30" s="11" t="s">
        <v>114</v>
      </c>
      <c r="G30" s="20">
        <f t="shared" si="0"/>
        <v>1305.7</v>
      </c>
      <c r="H30" s="14">
        <f t="shared" si="1"/>
        <v>6</v>
      </c>
      <c r="I30" s="14">
        <v>0</v>
      </c>
      <c r="J30" s="14">
        <v>6</v>
      </c>
      <c r="K30" s="14">
        <v>0</v>
      </c>
      <c r="L30" s="14">
        <v>1</v>
      </c>
      <c r="M30" s="13">
        <v>0</v>
      </c>
      <c r="N30" s="15">
        <f t="shared" si="6"/>
        <v>0</v>
      </c>
      <c r="O30" s="16">
        <v>1305.7</v>
      </c>
      <c r="P30" s="44">
        <v>1305.7</v>
      </c>
      <c r="Q30" s="15">
        <f t="shared" si="2"/>
        <v>1</v>
      </c>
      <c r="R30" s="44">
        <v>1305.7</v>
      </c>
      <c r="S30" s="45">
        <f t="shared" si="3"/>
        <v>1</v>
      </c>
      <c r="T30" s="44">
        <f t="shared" si="4"/>
        <v>0</v>
      </c>
      <c r="U30" s="15">
        <f t="shared" si="5"/>
        <v>0</v>
      </c>
    </row>
    <row r="31" spans="1:21" ht="18.75" customHeight="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f t="shared" si="1"/>
        <v>10</v>
      </c>
      <c r="I31" s="14">
        <v>2</v>
      </c>
      <c r="J31" s="14">
        <v>8</v>
      </c>
      <c r="K31" s="14">
        <v>0</v>
      </c>
      <c r="L31" s="14">
        <v>0</v>
      </c>
      <c r="M31" s="13">
        <v>0</v>
      </c>
      <c r="N31" s="15">
        <f t="shared" si="6"/>
        <v>0</v>
      </c>
      <c r="O31" s="16">
        <v>1</v>
      </c>
      <c r="P31" s="44">
        <v>1</v>
      </c>
      <c r="Q31" s="15">
        <f t="shared" si="2"/>
        <v>1</v>
      </c>
      <c r="R31" s="44">
        <v>0</v>
      </c>
      <c r="S31" s="45">
        <f t="shared" si="3"/>
        <v>0</v>
      </c>
      <c r="T31" s="44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4" t="s">
        <v>116</v>
      </c>
      <c r="E32" s="30" t="s">
        <v>34</v>
      </c>
      <c r="F32" s="11" t="s">
        <v>117</v>
      </c>
      <c r="G32" s="20">
        <f t="shared" si="0"/>
        <v>1</v>
      </c>
      <c r="H32" s="14">
        <f t="shared" si="1"/>
        <v>4</v>
      </c>
      <c r="I32" s="14">
        <v>0</v>
      </c>
      <c r="J32" s="14">
        <v>4</v>
      </c>
      <c r="K32" s="14">
        <v>0</v>
      </c>
      <c r="L32" s="14">
        <v>0</v>
      </c>
      <c r="M32" s="13">
        <v>0</v>
      </c>
      <c r="N32" s="15">
        <f t="shared" si="6"/>
        <v>0</v>
      </c>
      <c r="O32" s="16">
        <v>1</v>
      </c>
      <c r="P32" s="44">
        <v>1</v>
      </c>
      <c r="Q32" s="15">
        <f t="shared" si="2"/>
        <v>1</v>
      </c>
      <c r="R32" s="44">
        <v>0</v>
      </c>
      <c r="S32" s="45">
        <f t="shared" si="3"/>
        <v>0</v>
      </c>
      <c r="T32" s="44">
        <f t="shared" si="4"/>
        <v>1</v>
      </c>
      <c r="U32" s="15">
        <f t="shared" si="5"/>
        <v>1</v>
      </c>
    </row>
    <row r="33" spans="1:21" ht="16.5" customHeight="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2678.38</v>
      </c>
      <c r="H33" s="14">
        <f t="shared" si="1"/>
        <v>5</v>
      </c>
      <c r="I33" s="14">
        <v>0</v>
      </c>
      <c r="J33" s="14">
        <v>5</v>
      </c>
      <c r="K33" s="14">
        <v>0</v>
      </c>
      <c r="L33" s="14">
        <v>4</v>
      </c>
      <c r="M33" s="13">
        <v>0</v>
      </c>
      <c r="N33" s="15">
        <f t="shared" si="6"/>
        <v>0</v>
      </c>
      <c r="O33" s="16">
        <v>2678.38</v>
      </c>
      <c r="P33" s="44">
        <v>2678.38</v>
      </c>
      <c r="Q33" s="15">
        <f t="shared" si="2"/>
        <v>1</v>
      </c>
      <c r="R33" s="44">
        <v>2678.38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 ht="17.25" customHeight="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415.12</v>
      </c>
      <c r="H34" s="14">
        <f t="shared" si="1"/>
        <v>4</v>
      </c>
      <c r="I34" s="14">
        <v>0</v>
      </c>
      <c r="J34" s="14">
        <v>4</v>
      </c>
      <c r="K34" s="14">
        <v>1</v>
      </c>
      <c r="L34" s="14">
        <v>1</v>
      </c>
      <c r="M34" s="13">
        <v>1</v>
      </c>
      <c r="N34" s="15">
        <f t="shared" si="6"/>
        <v>0.25</v>
      </c>
      <c r="O34" s="16">
        <v>208.06</v>
      </c>
      <c r="P34" s="44">
        <v>415.12</v>
      </c>
      <c r="Q34" s="15">
        <f t="shared" si="2"/>
        <v>1.9951936941266941</v>
      </c>
      <c r="R34" s="44">
        <v>208.06</v>
      </c>
      <c r="S34" s="45">
        <f t="shared" si="3"/>
        <v>0.50120447099633836</v>
      </c>
      <c r="T34" s="44">
        <f t="shared" si="4"/>
        <v>207.06</v>
      </c>
      <c r="U34" s="15">
        <f t="shared" si="5"/>
        <v>0.49879552900366159</v>
      </c>
    </row>
    <row r="35" spans="1:21" ht="13.5" customHeight="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2121.15</v>
      </c>
      <c r="H35" s="14">
        <f t="shared" si="1"/>
        <v>5</v>
      </c>
      <c r="I35" s="14">
        <v>0</v>
      </c>
      <c r="J35" s="14">
        <v>5</v>
      </c>
      <c r="K35" s="14">
        <v>0</v>
      </c>
      <c r="L35" s="14">
        <v>4</v>
      </c>
      <c r="M35" s="13">
        <v>0</v>
      </c>
      <c r="N35" s="15">
        <f t="shared" si="6"/>
        <v>0</v>
      </c>
      <c r="O35" s="16">
        <v>2121.15</v>
      </c>
      <c r="P35" s="44">
        <v>2121.15</v>
      </c>
      <c r="Q35" s="15">
        <f t="shared" si="2"/>
        <v>1</v>
      </c>
      <c r="R35" s="44">
        <v>2121.15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3939.93</v>
      </c>
      <c r="H36" s="14">
        <f t="shared" si="1"/>
        <v>6</v>
      </c>
      <c r="I36" s="14">
        <v>2</v>
      </c>
      <c r="J36" s="14">
        <v>4</v>
      </c>
      <c r="K36" s="14">
        <v>2</v>
      </c>
      <c r="L36" s="14">
        <v>5</v>
      </c>
      <c r="M36" s="13">
        <v>2</v>
      </c>
      <c r="N36" s="15">
        <f t="shared" si="6"/>
        <v>0.33333333333333331</v>
      </c>
      <c r="O36" s="16">
        <v>3939.93</v>
      </c>
      <c r="P36" s="44">
        <v>3939.93</v>
      </c>
      <c r="Q36" s="15">
        <f t="shared" si="2"/>
        <v>1</v>
      </c>
      <c r="R36" s="44">
        <v>3939.93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32</v>
      </c>
      <c r="B37" s="11" t="s">
        <v>22</v>
      </c>
      <c r="C37" s="31"/>
      <c r="D37" s="24" t="s">
        <v>122</v>
      </c>
      <c r="E37" s="30" t="s">
        <v>34</v>
      </c>
      <c r="F37" s="11" t="s">
        <v>123</v>
      </c>
      <c r="G37" s="20">
        <f t="shared" si="0"/>
        <v>317.68</v>
      </c>
      <c r="H37" s="14">
        <f t="shared" si="1"/>
        <v>3</v>
      </c>
      <c r="I37" s="14">
        <v>0</v>
      </c>
      <c r="J37" s="14">
        <v>3</v>
      </c>
      <c r="K37" s="14">
        <v>1</v>
      </c>
      <c r="L37" s="14">
        <v>1</v>
      </c>
      <c r="M37" s="13">
        <v>1</v>
      </c>
      <c r="N37" s="15">
        <f t="shared" si="6"/>
        <v>0.33333333333333331</v>
      </c>
      <c r="O37" s="16">
        <v>317.68</v>
      </c>
      <c r="P37" s="44">
        <v>317.68</v>
      </c>
      <c r="Q37" s="15">
        <f t="shared" si="2"/>
        <v>1</v>
      </c>
      <c r="R37" s="44">
        <v>317.68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 ht="14.25" customHeight="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si="0"/>
        <v>2981.91</v>
      </c>
      <c r="H38" s="14">
        <f t="shared" ref="H38:H69" si="7">SUM(I38+J38)</f>
        <v>7</v>
      </c>
      <c r="I38" s="14">
        <v>1</v>
      </c>
      <c r="J38" s="14">
        <v>6</v>
      </c>
      <c r="K38" s="14">
        <v>2</v>
      </c>
      <c r="L38" s="14">
        <v>3</v>
      </c>
      <c r="M38" s="13">
        <v>2</v>
      </c>
      <c r="N38" s="15">
        <f t="shared" si="6"/>
        <v>0.2857142857142857</v>
      </c>
      <c r="O38" s="16">
        <v>2981.91</v>
      </c>
      <c r="P38" s="44">
        <v>2981.91</v>
      </c>
      <c r="Q38" s="15">
        <f t="shared" ref="Q38:Q69" si="8">IF(O38=0,0,P38/O38)</f>
        <v>1</v>
      </c>
      <c r="R38" s="44">
        <v>2981.91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0"/>
        <v>21026.66</v>
      </c>
      <c r="H39" s="14">
        <f t="shared" si="7"/>
        <v>17</v>
      </c>
      <c r="I39" s="14">
        <v>4</v>
      </c>
      <c r="J39" s="14">
        <v>13</v>
      </c>
      <c r="K39" s="14">
        <v>1</v>
      </c>
      <c r="L39" s="14">
        <v>6</v>
      </c>
      <c r="M39" s="13">
        <v>1</v>
      </c>
      <c r="N39" s="15">
        <f t="shared" si="6"/>
        <v>5.8823529411764705E-2</v>
      </c>
      <c r="O39" s="16">
        <v>8717.89</v>
      </c>
      <c r="P39" s="44">
        <v>21026.66</v>
      </c>
      <c r="Q39" s="15">
        <f t="shared" si="8"/>
        <v>2.4118978330765817</v>
      </c>
      <c r="R39" s="44">
        <v>8717.89</v>
      </c>
      <c r="S39" s="45">
        <f t="shared" si="3"/>
        <v>0.41461126018112243</v>
      </c>
      <c r="T39" s="44">
        <f t="shared" si="4"/>
        <v>12308.77</v>
      </c>
      <c r="U39" s="15">
        <f t="shared" si="5"/>
        <v>0.58538873981887762</v>
      </c>
    </row>
    <row r="40" spans="1:21" ht="17.25" customHeight="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0"/>
        <v>5622.47</v>
      </c>
      <c r="H40" s="14">
        <f t="shared" si="7"/>
        <v>16</v>
      </c>
      <c r="I40" s="14">
        <v>0</v>
      </c>
      <c r="J40" s="14">
        <v>16</v>
      </c>
      <c r="K40" s="14">
        <v>4</v>
      </c>
      <c r="L40" s="14">
        <v>8</v>
      </c>
      <c r="M40" s="13">
        <v>4</v>
      </c>
      <c r="N40" s="15">
        <f t="shared" si="6"/>
        <v>0.25</v>
      </c>
      <c r="O40" s="16">
        <v>2469.0500000000002</v>
      </c>
      <c r="P40" s="44">
        <v>5622.47</v>
      </c>
      <c r="Q40" s="15">
        <f t="shared" si="8"/>
        <v>2.277179481986999</v>
      </c>
      <c r="R40" s="44">
        <v>2469.0500000000002</v>
      </c>
      <c r="S40" s="45">
        <f t="shared" si="3"/>
        <v>0.4391397375174968</v>
      </c>
      <c r="T40" s="44">
        <f t="shared" si="4"/>
        <v>3153.42</v>
      </c>
      <c r="U40" s="15">
        <f t="shared" si="5"/>
        <v>0.5608602624825032</v>
      </c>
    </row>
    <row r="41" spans="1:21" ht="16.5" customHeight="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0"/>
        <v>5961.53</v>
      </c>
      <c r="H41" s="14">
        <f t="shared" si="7"/>
        <v>10</v>
      </c>
      <c r="I41" s="14">
        <v>2</v>
      </c>
      <c r="J41" s="14">
        <v>8</v>
      </c>
      <c r="K41" s="14">
        <v>2</v>
      </c>
      <c r="L41" s="14">
        <v>13</v>
      </c>
      <c r="M41" s="13">
        <v>1</v>
      </c>
      <c r="N41" s="15">
        <f t="shared" si="6"/>
        <v>0.2</v>
      </c>
      <c r="O41" s="16">
        <f>362.75+5598.78</f>
        <v>5961.53</v>
      </c>
      <c r="P41" s="44">
        <f>O41</f>
        <v>5961.53</v>
      </c>
      <c r="Q41" s="15">
        <f t="shared" si="8"/>
        <v>1</v>
      </c>
      <c r="R41" s="44">
        <v>5961.53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 ht="16.5" customHeight="1">
      <c r="A42" s="23">
        <v>37</v>
      </c>
      <c r="B42" s="11" t="s">
        <v>22</v>
      </c>
      <c r="C42" s="31"/>
      <c r="D42" s="22" t="s">
        <v>201</v>
      </c>
      <c r="E42" s="30" t="s">
        <v>51</v>
      </c>
      <c r="F42" s="11" t="s">
        <v>202</v>
      </c>
      <c r="G42" s="20">
        <v>1</v>
      </c>
      <c r="H42" s="14">
        <f t="shared" si="7"/>
        <v>6</v>
      </c>
      <c r="I42" s="14">
        <v>0</v>
      </c>
      <c r="J42" s="14">
        <v>6</v>
      </c>
      <c r="K42" s="14">
        <v>0</v>
      </c>
      <c r="L42" s="14">
        <v>0</v>
      </c>
      <c r="M42" s="13">
        <v>0</v>
      </c>
      <c r="N42" s="15">
        <f t="shared" si="6"/>
        <v>0</v>
      </c>
      <c r="O42" s="16">
        <v>1</v>
      </c>
      <c r="P42" s="44">
        <v>1</v>
      </c>
      <c r="Q42" s="15">
        <f t="shared" si="8"/>
        <v>1</v>
      </c>
      <c r="R42" s="44">
        <v>0</v>
      </c>
      <c r="S42" s="45">
        <v>0</v>
      </c>
      <c r="T42" s="44">
        <v>0</v>
      </c>
      <c r="U42" s="15">
        <v>0</v>
      </c>
    </row>
    <row r="43" spans="1:21">
      <c r="A43" s="23">
        <v>38</v>
      </c>
      <c r="B43" s="11" t="s">
        <v>22</v>
      </c>
      <c r="C43" s="31"/>
      <c r="D43" s="24" t="s">
        <v>128</v>
      </c>
      <c r="E43" s="30" t="s">
        <v>34</v>
      </c>
      <c r="F43" s="11" t="s">
        <v>129</v>
      </c>
      <c r="G43" s="20">
        <f t="shared" ref="G43:G49" si="9">(P43)</f>
        <v>3892.75</v>
      </c>
      <c r="H43" s="14">
        <f t="shared" si="7"/>
        <v>3</v>
      </c>
      <c r="I43" s="14">
        <v>0</v>
      </c>
      <c r="J43" s="14">
        <v>3</v>
      </c>
      <c r="K43" s="14">
        <v>0</v>
      </c>
      <c r="L43" s="14">
        <v>2</v>
      </c>
      <c r="M43" s="13">
        <v>0</v>
      </c>
      <c r="N43" s="15">
        <f t="shared" si="6"/>
        <v>0</v>
      </c>
      <c r="O43" s="16">
        <f>2966.14+926.61</f>
        <v>3892.75</v>
      </c>
      <c r="P43" s="44">
        <f>O43</f>
        <v>3892.75</v>
      </c>
      <c r="Q43" s="15">
        <f t="shared" si="8"/>
        <v>1</v>
      </c>
      <c r="R43" s="44">
        <v>3892.75</v>
      </c>
      <c r="S43" s="45">
        <f t="shared" ref="S43:S79" si="10">IF(P43=0,0,R43/P43)</f>
        <v>1</v>
      </c>
      <c r="T43" s="44">
        <f t="shared" ref="T43:T75" si="11">(P43-R43)</f>
        <v>0</v>
      </c>
      <c r="U43" s="15">
        <f t="shared" ref="U43:U79" si="12">IF(P43=0,0,T43/P43)</f>
        <v>0</v>
      </c>
    </row>
    <row r="44" spans="1:21">
      <c r="A44" s="23">
        <v>39</v>
      </c>
      <c r="B44" s="11" t="s">
        <v>22</v>
      </c>
      <c r="C44" s="31"/>
      <c r="D44" s="24" t="s">
        <v>130</v>
      </c>
      <c r="E44" s="30" t="s">
        <v>26</v>
      </c>
      <c r="F44" s="11" t="s">
        <v>131</v>
      </c>
      <c r="G44" s="20">
        <f t="shared" si="9"/>
        <v>5258.21</v>
      </c>
      <c r="H44" s="14">
        <f t="shared" si="7"/>
        <v>9</v>
      </c>
      <c r="I44" s="14">
        <v>1</v>
      </c>
      <c r="J44" s="14">
        <v>8</v>
      </c>
      <c r="K44" s="14">
        <v>0</v>
      </c>
      <c r="L44" s="14">
        <v>2</v>
      </c>
      <c r="M44" s="13">
        <v>0</v>
      </c>
      <c r="N44" s="15">
        <f t="shared" si="6"/>
        <v>0</v>
      </c>
      <c r="O44" s="16">
        <v>1119</v>
      </c>
      <c r="P44" s="44">
        <v>5258.21</v>
      </c>
      <c r="Q44" s="15">
        <f t="shared" si="8"/>
        <v>4.6990259159964252</v>
      </c>
      <c r="R44" s="44">
        <v>1119</v>
      </c>
      <c r="S44" s="45">
        <f t="shared" si="10"/>
        <v>0.21281006273998185</v>
      </c>
      <c r="T44" s="44">
        <f t="shared" si="11"/>
        <v>4139.21</v>
      </c>
      <c r="U44" s="15">
        <f t="shared" si="12"/>
        <v>0.78718993726001818</v>
      </c>
    </row>
    <row r="45" spans="1:21" ht="13.5" customHeight="1">
      <c r="A45" s="23">
        <v>40</v>
      </c>
      <c r="B45" s="11" t="s">
        <v>22</v>
      </c>
      <c r="C45" s="31"/>
      <c r="D45" s="22" t="s">
        <v>72</v>
      </c>
      <c r="E45" s="30" t="s">
        <v>34</v>
      </c>
      <c r="F45" s="11" t="s">
        <v>132</v>
      </c>
      <c r="G45" s="20">
        <f t="shared" si="9"/>
        <v>1338.36</v>
      </c>
      <c r="H45" s="14">
        <f t="shared" si="7"/>
        <v>6</v>
      </c>
      <c r="I45" s="14">
        <v>0</v>
      </c>
      <c r="J45" s="14">
        <v>6</v>
      </c>
      <c r="K45" s="14">
        <v>0</v>
      </c>
      <c r="L45" s="14">
        <v>3</v>
      </c>
      <c r="M45" s="13">
        <v>0</v>
      </c>
      <c r="N45" s="15">
        <f t="shared" si="6"/>
        <v>0</v>
      </c>
      <c r="O45" s="16">
        <v>1338.36</v>
      </c>
      <c r="P45" s="44">
        <v>1338.36</v>
      </c>
      <c r="Q45" s="15">
        <f t="shared" si="8"/>
        <v>1</v>
      </c>
      <c r="R45" s="44">
        <v>1338.36</v>
      </c>
      <c r="S45" s="45">
        <f t="shared" si="10"/>
        <v>1</v>
      </c>
      <c r="T45" s="44">
        <f t="shared" si="11"/>
        <v>0</v>
      </c>
      <c r="U45" s="15">
        <f t="shared" si="12"/>
        <v>0</v>
      </c>
    </row>
    <row r="46" spans="1:21">
      <c r="A46" s="23">
        <v>41</v>
      </c>
      <c r="B46" s="11" t="s">
        <v>22</v>
      </c>
      <c r="C46" s="31"/>
      <c r="D46" s="25" t="s">
        <v>54</v>
      </c>
      <c r="E46" s="30" t="s">
        <v>30</v>
      </c>
      <c r="F46" s="11" t="s">
        <v>133</v>
      </c>
      <c r="G46" s="20">
        <f t="shared" si="9"/>
        <v>18520.849999999999</v>
      </c>
      <c r="H46" s="14">
        <f t="shared" si="7"/>
        <v>9</v>
      </c>
      <c r="I46" s="14">
        <v>2</v>
      </c>
      <c r="J46" s="14">
        <v>7</v>
      </c>
      <c r="K46" s="14">
        <v>4</v>
      </c>
      <c r="L46" s="14">
        <v>6</v>
      </c>
      <c r="M46" s="13">
        <v>4</v>
      </c>
      <c r="N46" s="15">
        <f t="shared" si="6"/>
        <v>0.44444444444444442</v>
      </c>
      <c r="O46" s="16">
        <v>14128.15</v>
      </c>
      <c r="P46" s="44">
        <v>18520.849999999999</v>
      </c>
      <c r="Q46" s="15">
        <f t="shared" si="8"/>
        <v>1.31091827309308</v>
      </c>
      <c r="R46" s="44">
        <v>14128.15</v>
      </c>
      <c r="S46" s="45">
        <f t="shared" si="10"/>
        <v>0.76282406045078932</v>
      </c>
      <c r="T46" s="44">
        <f t="shared" si="11"/>
        <v>4392.6999999999989</v>
      </c>
      <c r="U46" s="15">
        <f t="shared" si="12"/>
        <v>0.23717593954921071</v>
      </c>
    </row>
    <row r="47" spans="1:21">
      <c r="A47" s="23">
        <v>42</v>
      </c>
      <c r="B47" s="11" t="s">
        <v>22</v>
      </c>
      <c r="C47" s="31"/>
      <c r="D47" s="25" t="s">
        <v>55</v>
      </c>
      <c r="E47" s="30" t="s">
        <v>56</v>
      </c>
      <c r="F47" s="11" t="s">
        <v>134</v>
      </c>
      <c r="G47" s="20">
        <f t="shared" si="9"/>
        <v>2012.14</v>
      </c>
      <c r="H47" s="14">
        <f t="shared" si="7"/>
        <v>17</v>
      </c>
      <c r="I47" s="14">
        <v>2</v>
      </c>
      <c r="J47" s="14">
        <v>15</v>
      </c>
      <c r="K47" s="14">
        <v>4</v>
      </c>
      <c r="L47" s="14">
        <v>4</v>
      </c>
      <c r="M47" s="13">
        <v>4</v>
      </c>
      <c r="N47" s="15">
        <f t="shared" si="6"/>
        <v>0.23529411764705882</v>
      </c>
      <c r="O47" s="16">
        <v>2012.14</v>
      </c>
      <c r="P47" s="44">
        <v>2012.14</v>
      </c>
      <c r="Q47" s="15">
        <f t="shared" si="8"/>
        <v>1</v>
      </c>
      <c r="R47" s="44">
        <v>2012.14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43</v>
      </c>
      <c r="B48" s="11" t="s">
        <v>22</v>
      </c>
      <c r="C48" s="31"/>
      <c r="D48" s="24" t="s">
        <v>135</v>
      </c>
      <c r="E48" s="30" t="s">
        <v>34</v>
      </c>
      <c r="F48" s="11" t="s">
        <v>136</v>
      </c>
      <c r="G48" s="20">
        <f t="shared" si="9"/>
        <v>6588.42</v>
      </c>
      <c r="H48" s="14">
        <f t="shared" si="7"/>
        <v>10</v>
      </c>
      <c r="I48" s="14">
        <v>0</v>
      </c>
      <c r="J48" s="14">
        <v>10</v>
      </c>
      <c r="K48" s="14">
        <v>0</v>
      </c>
      <c r="L48" s="14">
        <v>7</v>
      </c>
      <c r="M48" s="13">
        <v>0</v>
      </c>
      <c r="N48" s="15">
        <f t="shared" si="6"/>
        <v>0</v>
      </c>
      <c r="O48" s="16">
        <v>6588.42</v>
      </c>
      <c r="P48" s="44">
        <f>O48</f>
        <v>6588.42</v>
      </c>
      <c r="Q48" s="15">
        <f t="shared" si="8"/>
        <v>1</v>
      </c>
      <c r="R48" s="44">
        <v>6588.42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44</v>
      </c>
      <c r="B49" s="11" t="s">
        <v>22</v>
      </c>
      <c r="C49" s="31"/>
      <c r="D49" s="25" t="s">
        <v>57</v>
      </c>
      <c r="E49" s="30" t="s">
        <v>26</v>
      </c>
      <c r="F49" s="11" t="s">
        <v>137</v>
      </c>
      <c r="G49" s="20">
        <f t="shared" si="9"/>
        <v>12811.62</v>
      </c>
      <c r="H49" s="14">
        <f t="shared" si="7"/>
        <v>8</v>
      </c>
      <c r="I49" s="14">
        <v>0</v>
      </c>
      <c r="J49" s="14">
        <v>8</v>
      </c>
      <c r="K49" s="14">
        <v>3</v>
      </c>
      <c r="L49" s="14">
        <v>9</v>
      </c>
      <c r="M49" s="13">
        <v>3</v>
      </c>
      <c r="N49" s="15">
        <f t="shared" si="6"/>
        <v>0.375</v>
      </c>
      <c r="O49" s="16">
        <v>7850.4</v>
      </c>
      <c r="P49" s="44">
        <v>12811.62</v>
      </c>
      <c r="Q49" s="15">
        <f t="shared" si="8"/>
        <v>1.6319703454601042</v>
      </c>
      <c r="R49" s="44">
        <v>7850.4</v>
      </c>
      <c r="S49" s="45">
        <f t="shared" si="10"/>
        <v>0.61275623223292597</v>
      </c>
      <c r="T49" s="44">
        <f t="shared" si="11"/>
        <v>4961.2200000000012</v>
      </c>
      <c r="U49" s="15">
        <f t="shared" si="12"/>
        <v>0.38724376776707403</v>
      </c>
    </row>
    <row r="50" spans="1:21">
      <c r="A50" s="23">
        <v>45</v>
      </c>
      <c r="B50" s="11" t="s">
        <v>22</v>
      </c>
      <c r="C50" s="31"/>
      <c r="D50" s="25" t="s">
        <v>206</v>
      </c>
      <c r="E50" s="30" t="s">
        <v>75</v>
      </c>
      <c r="F50" s="11" t="s">
        <v>207</v>
      </c>
      <c r="G50" s="20">
        <v>1</v>
      </c>
      <c r="H50" s="14">
        <f t="shared" si="7"/>
        <v>3</v>
      </c>
      <c r="I50" s="14">
        <v>0</v>
      </c>
      <c r="J50" s="14">
        <v>3</v>
      </c>
      <c r="K50" s="14">
        <v>0</v>
      </c>
      <c r="L50" s="14">
        <v>0</v>
      </c>
      <c r="M50" s="13">
        <v>0</v>
      </c>
      <c r="N50" s="15">
        <v>0</v>
      </c>
      <c r="O50" s="16">
        <v>0</v>
      </c>
      <c r="P50" s="44">
        <v>0</v>
      </c>
      <c r="Q50" s="15">
        <f t="shared" si="8"/>
        <v>0</v>
      </c>
      <c r="R50" s="44">
        <v>0</v>
      </c>
      <c r="S50" s="45">
        <f t="shared" si="10"/>
        <v>0</v>
      </c>
      <c r="T50" s="44">
        <f t="shared" si="11"/>
        <v>0</v>
      </c>
      <c r="U50" s="15">
        <f t="shared" si="12"/>
        <v>0</v>
      </c>
    </row>
    <row r="51" spans="1:21">
      <c r="A51" s="23">
        <v>46</v>
      </c>
      <c r="B51" s="11" t="s">
        <v>22</v>
      </c>
      <c r="C51" s="31"/>
      <c r="D51" s="24" t="s">
        <v>138</v>
      </c>
      <c r="E51" s="24" t="s">
        <v>47</v>
      </c>
      <c r="F51" s="11" t="s">
        <v>139</v>
      </c>
      <c r="G51" s="20">
        <f t="shared" ref="G51:G61" si="13">(P51)</f>
        <v>1606.76</v>
      </c>
      <c r="H51" s="14">
        <f t="shared" si="7"/>
        <v>8</v>
      </c>
      <c r="I51" s="14">
        <v>0</v>
      </c>
      <c r="J51" s="14">
        <v>8</v>
      </c>
      <c r="K51" s="14">
        <v>6</v>
      </c>
      <c r="L51" s="14">
        <v>6</v>
      </c>
      <c r="M51" s="13">
        <v>6</v>
      </c>
      <c r="N51" s="15">
        <f t="shared" ref="N51:N61" si="14">IF(H51=0,0,K51/H51)</f>
        <v>0.75</v>
      </c>
      <c r="O51" s="16">
        <v>1606.76</v>
      </c>
      <c r="P51" s="44">
        <v>1606.76</v>
      </c>
      <c r="Q51" s="15">
        <f t="shared" si="8"/>
        <v>1</v>
      </c>
      <c r="R51" s="44">
        <v>1606.76</v>
      </c>
      <c r="S51" s="45">
        <f t="shared" si="10"/>
        <v>1</v>
      </c>
      <c r="T51" s="44">
        <f t="shared" si="11"/>
        <v>0</v>
      </c>
      <c r="U51" s="15">
        <f t="shared" si="12"/>
        <v>0</v>
      </c>
    </row>
    <row r="52" spans="1:21">
      <c r="A52" s="23">
        <v>47</v>
      </c>
      <c r="B52" s="11" t="s">
        <v>22</v>
      </c>
      <c r="C52" s="31"/>
      <c r="D52" s="25" t="s">
        <v>73</v>
      </c>
      <c r="E52" s="24" t="s">
        <v>26</v>
      </c>
      <c r="F52" s="11" t="s">
        <v>140</v>
      </c>
      <c r="G52" s="20">
        <f t="shared" si="13"/>
        <v>1</v>
      </c>
      <c r="H52" s="14">
        <f t="shared" si="7"/>
        <v>5</v>
      </c>
      <c r="I52" s="14">
        <v>3</v>
      </c>
      <c r="J52" s="14">
        <v>2</v>
      </c>
      <c r="K52" s="14">
        <v>0</v>
      </c>
      <c r="L52" s="14">
        <v>0</v>
      </c>
      <c r="M52" s="13">
        <v>0</v>
      </c>
      <c r="N52" s="15">
        <f t="shared" si="14"/>
        <v>0</v>
      </c>
      <c r="O52" s="16">
        <v>1</v>
      </c>
      <c r="P52" s="44">
        <v>1</v>
      </c>
      <c r="Q52" s="15">
        <f t="shared" si="8"/>
        <v>1</v>
      </c>
      <c r="R52" s="44">
        <v>0</v>
      </c>
      <c r="S52" s="45">
        <f t="shared" si="10"/>
        <v>0</v>
      </c>
      <c r="T52" s="44">
        <f t="shared" si="11"/>
        <v>1</v>
      </c>
      <c r="U52" s="15">
        <f t="shared" si="12"/>
        <v>1</v>
      </c>
    </row>
    <row r="53" spans="1:21">
      <c r="A53" s="23">
        <v>48</v>
      </c>
      <c r="B53" s="11" t="s">
        <v>22</v>
      </c>
      <c r="C53" s="31"/>
      <c r="D53" s="24" t="s">
        <v>141</v>
      </c>
      <c r="E53" s="39" t="s">
        <v>142</v>
      </c>
      <c r="F53" s="11" t="s">
        <v>143</v>
      </c>
      <c r="G53" s="20">
        <f t="shared" si="13"/>
        <v>1</v>
      </c>
      <c r="H53" s="14">
        <f t="shared" si="7"/>
        <v>2</v>
      </c>
      <c r="I53" s="14">
        <v>0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16">
        <v>1</v>
      </c>
      <c r="P53" s="44">
        <v>1</v>
      </c>
      <c r="Q53" s="15">
        <f t="shared" si="8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49</v>
      </c>
      <c r="B54" s="11" t="s">
        <v>22</v>
      </c>
      <c r="C54" s="31"/>
      <c r="D54" s="25" t="s">
        <v>144</v>
      </c>
      <c r="E54" s="30" t="s">
        <v>34</v>
      </c>
      <c r="F54" s="11" t="s">
        <v>184</v>
      </c>
      <c r="G54" s="20">
        <f t="shared" si="13"/>
        <v>4380.55</v>
      </c>
      <c r="H54" s="14">
        <f t="shared" si="7"/>
        <v>5</v>
      </c>
      <c r="I54" s="14">
        <v>1</v>
      </c>
      <c r="J54" s="14">
        <v>4</v>
      </c>
      <c r="K54" s="14">
        <v>0</v>
      </c>
      <c r="L54" s="14">
        <v>5</v>
      </c>
      <c r="M54" s="13">
        <v>2</v>
      </c>
      <c r="N54" s="15">
        <f t="shared" si="14"/>
        <v>0</v>
      </c>
      <c r="O54" s="16">
        <v>4380.55</v>
      </c>
      <c r="P54" s="44">
        <v>4380.55</v>
      </c>
      <c r="Q54" s="15">
        <f t="shared" si="8"/>
        <v>1</v>
      </c>
      <c r="R54" s="44">
        <v>4380.55</v>
      </c>
      <c r="S54" s="45">
        <f t="shared" si="10"/>
        <v>1</v>
      </c>
      <c r="T54" s="44">
        <f t="shared" si="11"/>
        <v>0</v>
      </c>
      <c r="U54" s="15">
        <f t="shared" si="12"/>
        <v>0</v>
      </c>
    </row>
    <row r="55" spans="1:21">
      <c r="A55" s="23">
        <v>50</v>
      </c>
      <c r="B55" s="11" t="s">
        <v>22</v>
      </c>
      <c r="C55" s="31"/>
      <c r="D55" s="25" t="s">
        <v>146</v>
      </c>
      <c r="E55" s="30" t="s">
        <v>34</v>
      </c>
      <c r="F55" s="11" t="s">
        <v>147</v>
      </c>
      <c r="G55" s="20">
        <f t="shared" si="13"/>
        <v>1</v>
      </c>
      <c r="H55" s="14">
        <f t="shared" si="7"/>
        <v>0</v>
      </c>
      <c r="I55" s="14">
        <v>0</v>
      </c>
      <c r="J55" s="14">
        <v>0</v>
      </c>
      <c r="K55" s="14">
        <v>0</v>
      </c>
      <c r="L55" s="14">
        <v>0</v>
      </c>
      <c r="M55" s="13">
        <v>0</v>
      </c>
      <c r="N55" s="15">
        <f t="shared" si="14"/>
        <v>0</v>
      </c>
      <c r="O55" s="16">
        <v>1</v>
      </c>
      <c r="P55" s="44">
        <v>1</v>
      </c>
      <c r="Q55" s="15">
        <f t="shared" si="8"/>
        <v>1</v>
      </c>
      <c r="R55" s="44">
        <v>0</v>
      </c>
      <c r="S55" s="45">
        <f t="shared" si="10"/>
        <v>0</v>
      </c>
      <c r="T55" s="44">
        <f t="shared" si="11"/>
        <v>1</v>
      </c>
      <c r="U55" s="15">
        <f t="shared" si="12"/>
        <v>1</v>
      </c>
    </row>
    <row r="56" spans="1:21" ht="17.25" customHeight="1">
      <c r="A56" s="23">
        <v>51</v>
      </c>
      <c r="B56" s="11" t="s">
        <v>22</v>
      </c>
      <c r="C56" s="31"/>
      <c r="D56" s="42" t="s">
        <v>148</v>
      </c>
      <c r="E56" s="24" t="s">
        <v>34</v>
      </c>
      <c r="F56" s="11" t="s">
        <v>149</v>
      </c>
      <c r="G56" s="20">
        <f t="shared" si="13"/>
        <v>1</v>
      </c>
      <c r="H56" s="14">
        <f t="shared" si="7"/>
        <v>8</v>
      </c>
      <c r="I56" s="14">
        <v>3</v>
      </c>
      <c r="J56" s="14">
        <v>5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16">
        <v>1</v>
      </c>
      <c r="P56" s="44">
        <v>1</v>
      </c>
      <c r="Q56" s="15">
        <f t="shared" si="8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5" customHeight="1">
      <c r="A57" s="23">
        <v>52</v>
      </c>
      <c r="B57" s="11" t="s">
        <v>22</v>
      </c>
      <c r="C57" s="31"/>
      <c r="D57" s="42" t="s">
        <v>150</v>
      </c>
      <c r="E57" s="24" t="s">
        <v>34</v>
      </c>
      <c r="F57" s="11" t="s">
        <v>151</v>
      </c>
      <c r="G57" s="20">
        <f t="shared" si="13"/>
        <v>543.83000000000004</v>
      </c>
      <c r="H57" s="14">
        <f t="shared" si="7"/>
        <v>8</v>
      </c>
      <c r="I57" s="14">
        <v>0</v>
      </c>
      <c r="J57" s="14">
        <v>8</v>
      </c>
      <c r="K57" s="14">
        <v>0</v>
      </c>
      <c r="L57" s="14">
        <v>2</v>
      </c>
      <c r="M57" s="13">
        <v>0</v>
      </c>
      <c r="N57" s="15">
        <f t="shared" si="14"/>
        <v>0</v>
      </c>
      <c r="O57" s="16">
        <v>543.83000000000004</v>
      </c>
      <c r="P57" s="44">
        <v>543.83000000000004</v>
      </c>
      <c r="Q57" s="15">
        <f t="shared" si="8"/>
        <v>1</v>
      </c>
      <c r="R57" s="44">
        <v>543.83000000000004</v>
      </c>
      <c r="S57" s="45">
        <f t="shared" si="10"/>
        <v>1</v>
      </c>
      <c r="T57" s="44">
        <f t="shared" si="11"/>
        <v>0</v>
      </c>
      <c r="U57" s="15">
        <f t="shared" si="12"/>
        <v>0</v>
      </c>
    </row>
    <row r="58" spans="1:21" ht="17.25" customHeight="1">
      <c r="A58" s="23">
        <v>53</v>
      </c>
      <c r="B58" s="11" t="s">
        <v>22</v>
      </c>
      <c r="C58" s="31"/>
      <c r="D58" s="42" t="s">
        <v>152</v>
      </c>
      <c r="E58" s="24" t="s">
        <v>34</v>
      </c>
      <c r="F58" s="11" t="s">
        <v>153</v>
      </c>
      <c r="G58" s="20">
        <f t="shared" si="13"/>
        <v>9801.76</v>
      </c>
      <c r="H58" s="14">
        <f t="shared" si="7"/>
        <v>8</v>
      </c>
      <c r="I58" s="14">
        <v>1</v>
      </c>
      <c r="J58" s="14">
        <v>7</v>
      </c>
      <c r="K58" s="14">
        <v>2</v>
      </c>
      <c r="L58" s="14">
        <v>10</v>
      </c>
      <c r="M58" s="13">
        <v>2</v>
      </c>
      <c r="N58" s="15">
        <f t="shared" si="14"/>
        <v>0.25</v>
      </c>
      <c r="O58" s="16">
        <v>9801.76</v>
      </c>
      <c r="P58" s="44">
        <v>9801.76</v>
      </c>
      <c r="Q58" s="15">
        <f t="shared" si="8"/>
        <v>1</v>
      </c>
      <c r="R58" s="44">
        <v>9801.76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54</v>
      </c>
      <c r="B59" s="11" t="s">
        <v>22</v>
      </c>
      <c r="C59" s="31"/>
      <c r="D59" s="25" t="s">
        <v>154</v>
      </c>
      <c r="E59" s="24" t="s">
        <v>155</v>
      </c>
      <c r="F59" s="11" t="s">
        <v>156</v>
      </c>
      <c r="G59" s="20">
        <f t="shared" si="13"/>
        <v>1</v>
      </c>
      <c r="H59" s="14">
        <f t="shared" si="7"/>
        <v>1</v>
      </c>
      <c r="I59" s="14">
        <v>0</v>
      </c>
      <c r="J59" s="14">
        <v>1</v>
      </c>
      <c r="K59" s="14">
        <v>0</v>
      </c>
      <c r="L59" s="14">
        <v>0</v>
      </c>
      <c r="M59" s="13">
        <v>0</v>
      </c>
      <c r="N59" s="15">
        <f t="shared" si="14"/>
        <v>0</v>
      </c>
      <c r="O59" s="16">
        <v>1</v>
      </c>
      <c r="P59" s="44">
        <v>1</v>
      </c>
      <c r="Q59" s="15">
        <f t="shared" si="8"/>
        <v>1</v>
      </c>
      <c r="R59" s="44">
        <v>0</v>
      </c>
      <c r="S59" s="45">
        <f t="shared" si="10"/>
        <v>0</v>
      </c>
      <c r="T59" s="44">
        <f t="shared" si="11"/>
        <v>1</v>
      </c>
      <c r="U59" s="15">
        <f t="shared" si="12"/>
        <v>1</v>
      </c>
    </row>
    <row r="60" spans="1:21" ht="15.75" customHeight="1">
      <c r="A60" s="23">
        <v>55</v>
      </c>
      <c r="B60" s="11" t="s">
        <v>22</v>
      </c>
      <c r="C60" s="31"/>
      <c r="D60" s="22" t="s">
        <v>33</v>
      </c>
      <c r="E60" s="32" t="s">
        <v>34</v>
      </c>
      <c r="F60" s="11" t="s">
        <v>157</v>
      </c>
      <c r="G60" s="20">
        <f t="shared" si="13"/>
        <v>11278.8</v>
      </c>
      <c r="H60" s="14">
        <f t="shared" si="7"/>
        <v>13</v>
      </c>
      <c r="I60" s="14">
        <v>5</v>
      </c>
      <c r="J60" s="14">
        <v>8</v>
      </c>
      <c r="K60" s="14">
        <v>3</v>
      </c>
      <c r="L60" s="14">
        <v>10</v>
      </c>
      <c r="M60" s="13">
        <v>3</v>
      </c>
      <c r="N60" s="15">
        <f t="shared" si="14"/>
        <v>0.23076923076923078</v>
      </c>
      <c r="O60" s="16">
        <v>11278.8</v>
      </c>
      <c r="P60" s="44">
        <v>11278.8</v>
      </c>
      <c r="Q60" s="15">
        <f t="shared" si="8"/>
        <v>1</v>
      </c>
      <c r="R60" s="44">
        <v>11278.8</v>
      </c>
      <c r="S60" s="45">
        <f t="shared" si="10"/>
        <v>1</v>
      </c>
      <c r="T60" s="44">
        <f t="shared" si="11"/>
        <v>0</v>
      </c>
      <c r="U60" s="15">
        <f t="shared" si="12"/>
        <v>0</v>
      </c>
    </row>
    <row r="61" spans="1:21" ht="17.25" customHeight="1">
      <c r="A61" s="23">
        <v>56</v>
      </c>
      <c r="B61" s="11" t="s">
        <v>22</v>
      </c>
      <c r="C61" s="31"/>
      <c r="D61" s="24" t="s">
        <v>74</v>
      </c>
      <c r="E61" s="35" t="s">
        <v>75</v>
      </c>
      <c r="F61" s="11" t="s">
        <v>158</v>
      </c>
      <c r="G61" s="20">
        <f t="shared" si="13"/>
        <v>6559.87</v>
      </c>
      <c r="H61" s="14">
        <f t="shared" si="7"/>
        <v>12</v>
      </c>
      <c r="I61" s="14">
        <v>2</v>
      </c>
      <c r="J61" s="14">
        <v>10</v>
      </c>
      <c r="K61" s="14">
        <v>2</v>
      </c>
      <c r="L61" s="14">
        <v>9</v>
      </c>
      <c r="M61" s="13">
        <v>2</v>
      </c>
      <c r="N61" s="15">
        <f t="shared" si="14"/>
        <v>0.16666666666666666</v>
      </c>
      <c r="O61" s="16">
        <v>6559.87</v>
      </c>
      <c r="P61" s="44">
        <v>6559.87</v>
      </c>
      <c r="Q61" s="15">
        <f t="shared" si="8"/>
        <v>1</v>
      </c>
      <c r="R61" s="44">
        <v>6559.87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 ht="14.25" customHeight="1">
      <c r="A62" s="23">
        <v>57</v>
      </c>
      <c r="B62" s="11" t="s">
        <v>22</v>
      </c>
      <c r="C62" s="31"/>
      <c r="D62" s="24" t="s">
        <v>208</v>
      </c>
      <c r="E62" s="35" t="s">
        <v>32</v>
      </c>
      <c r="F62" s="47" t="s">
        <v>209</v>
      </c>
      <c r="G62" s="20">
        <v>1</v>
      </c>
      <c r="H62" s="14">
        <f t="shared" si="7"/>
        <v>4</v>
      </c>
      <c r="I62" s="14">
        <v>0</v>
      </c>
      <c r="J62" s="14">
        <v>4</v>
      </c>
      <c r="K62" s="14">
        <v>0</v>
      </c>
      <c r="L62" s="14">
        <v>0</v>
      </c>
      <c r="M62" s="13">
        <v>0</v>
      </c>
      <c r="N62" s="15">
        <v>0</v>
      </c>
      <c r="O62" s="16">
        <v>0</v>
      </c>
      <c r="P62" s="44">
        <v>0</v>
      </c>
      <c r="Q62" s="15">
        <f t="shared" si="8"/>
        <v>0</v>
      </c>
      <c r="R62" s="44">
        <v>0</v>
      </c>
      <c r="S62" s="45">
        <f t="shared" si="10"/>
        <v>0</v>
      </c>
      <c r="T62" s="44">
        <f t="shared" si="11"/>
        <v>0</v>
      </c>
      <c r="U62" s="15">
        <f t="shared" si="12"/>
        <v>0</v>
      </c>
    </row>
    <row r="63" spans="1:21">
      <c r="A63" s="23">
        <v>58</v>
      </c>
      <c r="B63" s="11" t="s">
        <v>22</v>
      </c>
      <c r="C63" s="31"/>
      <c r="D63" s="25" t="s">
        <v>58</v>
      </c>
      <c r="E63" s="30" t="s">
        <v>59</v>
      </c>
      <c r="F63" s="11" t="s">
        <v>159</v>
      </c>
      <c r="G63" s="20">
        <f t="shared" ref="G63:G72" si="15">(P63)</f>
        <v>7365.07</v>
      </c>
      <c r="H63" s="14">
        <f t="shared" si="7"/>
        <v>7</v>
      </c>
      <c r="I63" s="14">
        <v>0</v>
      </c>
      <c r="J63" s="14">
        <v>7</v>
      </c>
      <c r="K63" s="14">
        <v>1</v>
      </c>
      <c r="L63" s="14">
        <v>3</v>
      </c>
      <c r="M63" s="13">
        <v>1</v>
      </c>
      <c r="N63" s="15">
        <f t="shared" ref="N63:N72" si="16">IF(H63=0,0,K63/H63)</f>
        <v>0.14285714285714285</v>
      </c>
      <c r="O63" s="16">
        <v>3314.16</v>
      </c>
      <c r="P63" s="44">
        <v>7365.07</v>
      </c>
      <c r="Q63" s="15">
        <f t="shared" si="8"/>
        <v>2.2223036908296523</v>
      </c>
      <c r="R63" s="44">
        <v>3314.06</v>
      </c>
      <c r="S63" s="45">
        <f t="shared" si="10"/>
        <v>0.44996992560831062</v>
      </c>
      <c r="T63" s="44">
        <f t="shared" si="11"/>
        <v>4051.0099999999998</v>
      </c>
      <c r="U63" s="15">
        <f t="shared" si="12"/>
        <v>0.55003007439168938</v>
      </c>
    </row>
    <row r="64" spans="1:21" ht="12.75" customHeight="1">
      <c r="A64" s="23">
        <v>59</v>
      </c>
      <c r="B64" s="11" t="s">
        <v>22</v>
      </c>
      <c r="C64" s="31"/>
      <c r="D64" s="42" t="s">
        <v>160</v>
      </c>
      <c r="E64" s="32" t="s">
        <v>34</v>
      </c>
      <c r="F64" s="11" t="s">
        <v>161</v>
      </c>
      <c r="G64" s="20">
        <f t="shared" si="15"/>
        <v>2349.4</v>
      </c>
      <c r="H64" s="14">
        <f t="shared" si="7"/>
        <v>3</v>
      </c>
      <c r="I64" s="14">
        <v>0</v>
      </c>
      <c r="J64" s="14">
        <v>3</v>
      </c>
      <c r="K64" s="14">
        <v>0</v>
      </c>
      <c r="L64" s="14">
        <v>3</v>
      </c>
      <c r="M64" s="13">
        <v>0</v>
      </c>
      <c r="N64" s="15">
        <f t="shared" si="16"/>
        <v>0</v>
      </c>
      <c r="O64" s="16">
        <v>2349.4</v>
      </c>
      <c r="P64" s="44">
        <v>2349.4</v>
      </c>
      <c r="Q64" s="15">
        <f t="shared" si="8"/>
        <v>1</v>
      </c>
      <c r="R64" s="44">
        <v>2349.4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 ht="17.25" customHeight="1">
      <c r="A65" s="23">
        <v>60</v>
      </c>
      <c r="B65" s="11" t="s">
        <v>22</v>
      </c>
      <c r="C65" s="31"/>
      <c r="D65" s="42" t="s">
        <v>162</v>
      </c>
      <c r="E65" s="32" t="s">
        <v>34</v>
      </c>
      <c r="F65" s="11" t="s">
        <v>163</v>
      </c>
      <c r="G65" s="20">
        <f t="shared" si="15"/>
        <v>2379.02</v>
      </c>
      <c r="H65" s="14">
        <f t="shared" si="7"/>
        <v>8</v>
      </c>
      <c r="I65" s="14">
        <v>0</v>
      </c>
      <c r="J65" s="14">
        <v>8</v>
      </c>
      <c r="K65" s="14">
        <v>0</v>
      </c>
      <c r="L65" s="14">
        <v>3</v>
      </c>
      <c r="M65" s="13">
        <v>0</v>
      </c>
      <c r="N65" s="15">
        <f t="shared" si="16"/>
        <v>0</v>
      </c>
      <c r="O65" s="16">
        <f>1078.2+1300.82</f>
        <v>2379.02</v>
      </c>
      <c r="P65" s="44">
        <f>O65</f>
        <v>2379.02</v>
      </c>
      <c r="Q65" s="15">
        <f t="shared" si="8"/>
        <v>1</v>
      </c>
      <c r="R65" s="44">
        <v>2379.02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61</v>
      </c>
      <c r="B66" s="11" t="s">
        <v>22</v>
      </c>
      <c r="C66" s="31"/>
      <c r="D66" s="24" t="s">
        <v>76</v>
      </c>
      <c r="E66" s="30" t="s">
        <v>26</v>
      </c>
      <c r="F66" s="11" t="s">
        <v>185</v>
      </c>
      <c r="G66" s="20">
        <f t="shared" si="15"/>
        <v>1</v>
      </c>
      <c r="H66" s="14">
        <f t="shared" si="7"/>
        <v>8</v>
      </c>
      <c r="I66" s="14">
        <v>3</v>
      </c>
      <c r="J66" s="14">
        <v>5</v>
      </c>
      <c r="K66" s="14">
        <v>0</v>
      </c>
      <c r="L66" s="14">
        <v>0</v>
      </c>
      <c r="M66" s="13">
        <v>0</v>
      </c>
      <c r="N66" s="15">
        <f t="shared" si="16"/>
        <v>0</v>
      </c>
      <c r="O66" s="16">
        <v>1</v>
      </c>
      <c r="P66" s="44">
        <v>1</v>
      </c>
      <c r="Q66" s="15">
        <f t="shared" si="8"/>
        <v>1</v>
      </c>
      <c r="R66" s="44">
        <v>0</v>
      </c>
      <c r="S66" s="45">
        <f t="shared" si="10"/>
        <v>0</v>
      </c>
      <c r="T66" s="44">
        <f t="shared" si="11"/>
        <v>1</v>
      </c>
      <c r="U66" s="15">
        <f t="shared" si="12"/>
        <v>1</v>
      </c>
    </row>
    <row r="67" spans="1:21">
      <c r="A67" s="23">
        <v>62</v>
      </c>
      <c r="B67" s="11" t="s">
        <v>22</v>
      </c>
      <c r="C67" s="31"/>
      <c r="D67" s="24" t="s">
        <v>165</v>
      </c>
      <c r="E67" s="32" t="s">
        <v>34</v>
      </c>
      <c r="F67" s="11" t="s">
        <v>166</v>
      </c>
      <c r="G67" s="20">
        <f t="shared" si="15"/>
        <v>2246.66</v>
      </c>
      <c r="H67" s="14">
        <f t="shared" si="7"/>
        <v>7</v>
      </c>
      <c r="I67" s="14">
        <v>4</v>
      </c>
      <c r="J67" s="14">
        <v>3</v>
      </c>
      <c r="K67" s="14">
        <v>0</v>
      </c>
      <c r="L67" s="14">
        <v>2</v>
      </c>
      <c r="M67" s="13">
        <v>0</v>
      </c>
      <c r="N67" s="15">
        <f t="shared" si="16"/>
        <v>0</v>
      </c>
      <c r="O67" s="16">
        <v>2246.66</v>
      </c>
      <c r="P67" s="44">
        <v>2246.66</v>
      </c>
      <c r="Q67" s="15">
        <f t="shared" si="8"/>
        <v>1</v>
      </c>
      <c r="R67" s="44">
        <v>2246.66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63</v>
      </c>
      <c r="B68" s="11" t="s">
        <v>22</v>
      </c>
      <c r="C68" s="31"/>
      <c r="D68" s="25" t="s">
        <v>77</v>
      </c>
      <c r="E68" s="30" t="s">
        <v>78</v>
      </c>
      <c r="F68" s="11" t="s">
        <v>167</v>
      </c>
      <c r="G68" s="20">
        <f t="shared" si="15"/>
        <v>5077.6000000000004</v>
      </c>
      <c r="H68" s="14">
        <f t="shared" si="7"/>
        <v>21</v>
      </c>
      <c r="I68" s="14">
        <v>4</v>
      </c>
      <c r="J68" s="14">
        <v>17</v>
      </c>
      <c r="K68" s="14">
        <v>2</v>
      </c>
      <c r="L68" s="14">
        <v>11</v>
      </c>
      <c r="M68" s="13">
        <v>2</v>
      </c>
      <c r="N68" s="15">
        <f t="shared" si="16"/>
        <v>9.5238095238095233E-2</v>
      </c>
      <c r="O68" s="16">
        <v>5077.6000000000004</v>
      </c>
      <c r="P68" s="44">
        <v>5077.6000000000004</v>
      </c>
      <c r="Q68" s="15">
        <f t="shared" si="8"/>
        <v>1</v>
      </c>
      <c r="R68" s="44">
        <v>5077.6000000000004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64</v>
      </c>
      <c r="B69" s="11" t="s">
        <v>22</v>
      </c>
      <c r="C69" s="31"/>
      <c r="D69" s="25" t="s">
        <v>168</v>
      </c>
      <c r="E69" s="32" t="s">
        <v>34</v>
      </c>
      <c r="F69" s="11" t="s">
        <v>169</v>
      </c>
      <c r="G69" s="20">
        <f t="shared" si="15"/>
        <v>520.70000000000005</v>
      </c>
      <c r="H69" s="14">
        <f t="shared" si="7"/>
        <v>10</v>
      </c>
      <c r="I69" s="14">
        <v>3</v>
      </c>
      <c r="J69" s="14">
        <v>7</v>
      </c>
      <c r="K69" s="14">
        <v>0</v>
      </c>
      <c r="L69" s="14">
        <v>2</v>
      </c>
      <c r="M69" s="13">
        <v>0</v>
      </c>
      <c r="N69" s="15">
        <f t="shared" si="16"/>
        <v>0</v>
      </c>
      <c r="O69" s="16">
        <v>520.70000000000005</v>
      </c>
      <c r="P69" s="44">
        <v>520.70000000000005</v>
      </c>
      <c r="Q69" s="15">
        <f t="shared" si="8"/>
        <v>1</v>
      </c>
      <c r="R69" s="44">
        <v>520.70000000000005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 ht="16.5" customHeight="1">
      <c r="A70" s="23">
        <v>65</v>
      </c>
      <c r="B70" s="11" t="s">
        <v>22</v>
      </c>
      <c r="C70" s="31"/>
      <c r="D70" s="25" t="s">
        <v>170</v>
      </c>
      <c r="E70" s="35" t="s">
        <v>51</v>
      </c>
      <c r="F70" s="11" t="s">
        <v>186</v>
      </c>
      <c r="G70" s="20">
        <f t="shared" si="15"/>
        <v>3039.76</v>
      </c>
      <c r="H70" s="14">
        <f t="shared" ref="H70:H78" si="17">SUM(I70+J70)</f>
        <v>21</v>
      </c>
      <c r="I70" s="14">
        <v>0</v>
      </c>
      <c r="J70" s="14">
        <v>21</v>
      </c>
      <c r="K70" s="14">
        <v>3</v>
      </c>
      <c r="L70" s="14">
        <v>6</v>
      </c>
      <c r="M70" s="13">
        <v>3</v>
      </c>
      <c r="N70" s="15">
        <f t="shared" si="16"/>
        <v>0.14285714285714285</v>
      </c>
      <c r="O70" s="16">
        <v>3039.76</v>
      </c>
      <c r="P70" s="44">
        <f>O70</f>
        <v>3039.76</v>
      </c>
      <c r="Q70" s="15">
        <f t="shared" ref="Q70:Q79" si="18">IF(O70=0,0,P70/O70)</f>
        <v>1</v>
      </c>
      <c r="R70" s="44">
        <v>3039.76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66</v>
      </c>
      <c r="B71" s="11" t="s">
        <v>22</v>
      </c>
      <c r="C71" s="31"/>
      <c r="D71" s="25" t="s">
        <v>60</v>
      </c>
      <c r="E71" s="30" t="s">
        <v>26</v>
      </c>
      <c r="F71" s="11" t="s">
        <v>172</v>
      </c>
      <c r="G71" s="20">
        <f t="shared" si="15"/>
        <v>17411.3</v>
      </c>
      <c r="H71" s="14">
        <f t="shared" si="17"/>
        <v>9</v>
      </c>
      <c r="I71" s="14">
        <v>2</v>
      </c>
      <c r="J71" s="14">
        <v>7</v>
      </c>
      <c r="K71" s="14">
        <v>2</v>
      </c>
      <c r="L71" s="14">
        <v>8</v>
      </c>
      <c r="M71" s="13">
        <v>2</v>
      </c>
      <c r="N71" s="15">
        <f t="shared" si="16"/>
        <v>0.22222222222222221</v>
      </c>
      <c r="O71" s="16">
        <v>11455.13</v>
      </c>
      <c r="P71" s="44">
        <v>17411.3</v>
      </c>
      <c r="Q71" s="15">
        <f t="shared" si="18"/>
        <v>1.5199565609469294</v>
      </c>
      <c r="R71" s="44">
        <v>11455.13</v>
      </c>
      <c r="S71" s="45">
        <f t="shared" si="10"/>
        <v>0.65791353890863979</v>
      </c>
      <c r="T71" s="44">
        <f t="shared" si="11"/>
        <v>5956.17</v>
      </c>
      <c r="U71" s="15">
        <f t="shared" si="12"/>
        <v>0.34208646109136021</v>
      </c>
    </row>
    <row r="72" spans="1:21">
      <c r="A72" s="23">
        <v>67</v>
      </c>
      <c r="B72" s="11" t="s">
        <v>22</v>
      </c>
      <c r="C72" s="31"/>
      <c r="D72" s="24" t="s">
        <v>173</v>
      </c>
      <c r="E72" s="32" t="s">
        <v>34</v>
      </c>
      <c r="F72" s="11" t="s">
        <v>174</v>
      </c>
      <c r="G72" s="20">
        <f t="shared" si="15"/>
        <v>1957.91</v>
      </c>
      <c r="H72" s="14">
        <f t="shared" si="17"/>
        <v>10</v>
      </c>
      <c r="I72" s="14">
        <v>1</v>
      </c>
      <c r="J72" s="14">
        <v>9</v>
      </c>
      <c r="K72" s="14">
        <v>1</v>
      </c>
      <c r="L72" s="14">
        <v>2</v>
      </c>
      <c r="M72" s="13">
        <v>1</v>
      </c>
      <c r="N72" s="15">
        <f t="shared" si="16"/>
        <v>0.1</v>
      </c>
      <c r="O72" s="16">
        <v>1957.91</v>
      </c>
      <c r="P72" s="44">
        <v>1957.91</v>
      </c>
      <c r="Q72" s="15">
        <f t="shared" si="18"/>
        <v>1</v>
      </c>
      <c r="R72" s="44">
        <v>1957.91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68</v>
      </c>
      <c r="B73" s="11" t="s">
        <v>22</v>
      </c>
      <c r="C73" s="31"/>
      <c r="D73" s="24" t="s">
        <v>210</v>
      </c>
      <c r="E73" s="32" t="s">
        <v>34</v>
      </c>
      <c r="F73" s="11" t="s">
        <v>211</v>
      </c>
      <c r="G73" s="20">
        <v>1</v>
      </c>
      <c r="H73" s="14">
        <f t="shared" si="17"/>
        <v>3</v>
      </c>
      <c r="I73" s="14">
        <v>2</v>
      </c>
      <c r="J73" s="14">
        <v>1</v>
      </c>
      <c r="K73" s="14">
        <v>1</v>
      </c>
      <c r="L73" s="14">
        <v>2</v>
      </c>
      <c r="M73" s="13">
        <v>1</v>
      </c>
      <c r="N73" s="15">
        <v>0</v>
      </c>
      <c r="O73" s="16">
        <v>1707.94</v>
      </c>
      <c r="P73" s="44">
        <v>1707.94</v>
      </c>
      <c r="Q73" s="15">
        <f t="shared" si="18"/>
        <v>1</v>
      </c>
      <c r="R73" s="44">
        <v>1707.94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 ht="14.25" customHeight="1">
      <c r="A74" s="23">
        <v>69</v>
      </c>
      <c r="B74" s="11" t="s">
        <v>22</v>
      </c>
      <c r="C74" s="31"/>
      <c r="D74" s="22" t="s">
        <v>35</v>
      </c>
      <c r="E74" s="32" t="s">
        <v>34</v>
      </c>
      <c r="F74" s="11" t="s">
        <v>175</v>
      </c>
      <c r="G74" s="20">
        <f>(P74)</f>
        <v>5454.35</v>
      </c>
      <c r="H74" s="14">
        <f t="shared" si="17"/>
        <v>6</v>
      </c>
      <c r="I74" s="14">
        <v>0</v>
      </c>
      <c r="J74" s="14">
        <v>6</v>
      </c>
      <c r="K74" s="14">
        <v>1</v>
      </c>
      <c r="L74" s="14">
        <v>8</v>
      </c>
      <c r="M74" s="13">
        <v>1</v>
      </c>
      <c r="N74" s="15">
        <f t="shared" ref="N74:N79" si="19">IF(H74=0,0,K74/H74)</f>
        <v>0.16666666666666666</v>
      </c>
      <c r="O74" s="16">
        <f>122.8+5331.55</f>
        <v>5454.35</v>
      </c>
      <c r="P74" s="44">
        <f>O74</f>
        <v>5454.35</v>
      </c>
      <c r="Q74" s="15">
        <f t="shared" si="18"/>
        <v>1</v>
      </c>
      <c r="R74" s="44">
        <v>5454.35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 ht="15.75" customHeight="1">
      <c r="A75" s="23">
        <v>70</v>
      </c>
      <c r="B75" s="11" t="s">
        <v>22</v>
      </c>
      <c r="C75" s="31"/>
      <c r="D75" s="22" t="s">
        <v>61</v>
      </c>
      <c r="E75" s="30" t="s">
        <v>34</v>
      </c>
      <c r="F75" s="11" t="s">
        <v>176</v>
      </c>
      <c r="G75" s="20">
        <f>(P75)</f>
        <v>1287.21</v>
      </c>
      <c r="H75" s="14">
        <f t="shared" si="17"/>
        <v>7</v>
      </c>
      <c r="I75" s="14">
        <v>0</v>
      </c>
      <c r="J75" s="14">
        <v>7</v>
      </c>
      <c r="K75" s="14">
        <v>0</v>
      </c>
      <c r="L75" s="14">
        <v>1</v>
      </c>
      <c r="M75" s="13">
        <v>0</v>
      </c>
      <c r="N75" s="15">
        <f t="shared" si="19"/>
        <v>0</v>
      </c>
      <c r="O75" s="16">
        <v>1287.21</v>
      </c>
      <c r="P75" s="44">
        <v>1287.21</v>
      </c>
      <c r="Q75" s="15">
        <f t="shared" si="18"/>
        <v>1</v>
      </c>
      <c r="R75" s="44">
        <v>1287.21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 ht="15.75" customHeight="1">
      <c r="A76" s="23">
        <v>71</v>
      </c>
      <c r="B76" s="11" t="s">
        <v>22</v>
      </c>
      <c r="C76" s="31"/>
      <c r="D76" s="22" t="s">
        <v>213</v>
      </c>
      <c r="E76" s="30" t="s">
        <v>34</v>
      </c>
      <c r="F76" s="11" t="s">
        <v>214</v>
      </c>
      <c r="G76" s="20">
        <f>(P76)</f>
        <v>0</v>
      </c>
      <c r="H76" s="14">
        <f t="shared" si="17"/>
        <v>1</v>
      </c>
      <c r="I76" s="14">
        <v>0</v>
      </c>
      <c r="J76" s="14">
        <v>1</v>
      </c>
      <c r="K76" s="14">
        <v>0</v>
      </c>
      <c r="L76" s="14">
        <v>0</v>
      </c>
      <c r="M76" s="13">
        <v>0</v>
      </c>
      <c r="N76" s="15">
        <f t="shared" si="19"/>
        <v>0</v>
      </c>
      <c r="O76" s="16">
        <v>0</v>
      </c>
      <c r="P76" s="44">
        <v>0</v>
      </c>
      <c r="Q76" s="15">
        <f t="shared" si="18"/>
        <v>0</v>
      </c>
      <c r="R76" s="44">
        <v>0</v>
      </c>
      <c r="S76" s="45">
        <f t="shared" si="10"/>
        <v>0</v>
      </c>
      <c r="T76" s="44">
        <v>0</v>
      </c>
      <c r="U76" s="15">
        <f t="shared" si="12"/>
        <v>0</v>
      </c>
    </row>
    <row r="77" spans="1:21" ht="13.5" customHeight="1">
      <c r="A77" s="23">
        <v>72</v>
      </c>
      <c r="B77" s="11" t="s">
        <v>22</v>
      </c>
      <c r="C77" s="31"/>
      <c r="D77" s="25" t="s">
        <v>79</v>
      </c>
      <c r="E77" s="35" t="s">
        <v>51</v>
      </c>
      <c r="F77" s="11" t="s">
        <v>177</v>
      </c>
      <c r="G77" s="20">
        <f>(P77)</f>
        <v>8409.56</v>
      </c>
      <c r="H77" s="14">
        <f t="shared" si="17"/>
        <v>22</v>
      </c>
      <c r="I77" s="14">
        <v>1</v>
      </c>
      <c r="J77" s="14">
        <v>21</v>
      </c>
      <c r="K77" s="14">
        <v>1</v>
      </c>
      <c r="L77" s="14">
        <v>6</v>
      </c>
      <c r="M77" s="13">
        <v>1</v>
      </c>
      <c r="N77" s="15">
        <f t="shared" si="19"/>
        <v>4.5454545454545456E-2</v>
      </c>
      <c r="O77" s="16">
        <f>603.91+2112.5</f>
        <v>2716.41</v>
      </c>
      <c r="P77" s="44">
        <v>8409.56</v>
      </c>
      <c r="Q77" s="15">
        <f t="shared" si="18"/>
        <v>3.095836048313767</v>
      </c>
      <c r="R77" s="44">
        <v>2716.41</v>
      </c>
      <c r="S77" s="45">
        <f t="shared" si="10"/>
        <v>0.32301452156831034</v>
      </c>
      <c r="T77" s="44">
        <f>(P77-R77)</f>
        <v>5693.15</v>
      </c>
      <c r="U77" s="15">
        <f t="shared" si="12"/>
        <v>0.67698547843168966</v>
      </c>
    </row>
    <row r="78" spans="1:21">
      <c r="A78" s="23">
        <v>73</v>
      </c>
      <c r="B78" s="11" t="s">
        <v>22</v>
      </c>
      <c r="C78" s="31"/>
      <c r="D78" s="24" t="s">
        <v>178</v>
      </c>
      <c r="E78" s="32" t="s">
        <v>34</v>
      </c>
      <c r="F78" s="11" t="s">
        <v>179</v>
      </c>
      <c r="G78" s="20">
        <f>(P78)</f>
        <v>1</v>
      </c>
      <c r="H78" s="14">
        <f t="shared" si="17"/>
        <v>9</v>
      </c>
      <c r="I78" s="14">
        <v>1</v>
      </c>
      <c r="J78" s="14">
        <v>8</v>
      </c>
      <c r="K78" s="14">
        <v>0</v>
      </c>
      <c r="L78" s="14">
        <v>0</v>
      </c>
      <c r="M78" s="13">
        <v>0</v>
      </c>
      <c r="N78" s="15">
        <f t="shared" si="19"/>
        <v>0</v>
      </c>
      <c r="O78" s="16">
        <v>1</v>
      </c>
      <c r="P78" s="44">
        <v>1</v>
      </c>
      <c r="Q78" s="15">
        <f t="shared" si="18"/>
        <v>1</v>
      </c>
      <c r="R78" s="44">
        <v>0</v>
      </c>
      <c r="S78" s="45">
        <f t="shared" si="10"/>
        <v>0</v>
      </c>
      <c r="T78" s="44">
        <f>(P78-R78)</f>
        <v>1</v>
      </c>
      <c r="U78" s="15">
        <f t="shared" si="12"/>
        <v>1</v>
      </c>
    </row>
    <row r="79" spans="1:21">
      <c r="A79" s="112" t="s">
        <v>27</v>
      </c>
      <c r="B79" s="112"/>
      <c r="C79" s="112"/>
      <c r="D79" s="112"/>
      <c r="E79" s="112"/>
      <c r="F79" s="112"/>
      <c r="G79" s="13">
        <f t="shared" ref="G79:M79" si="20">SUM(G6:G78)</f>
        <v>338773.97999999992</v>
      </c>
      <c r="H79" s="19">
        <f t="shared" si="20"/>
        <v>681</v>
      </c>
      <c r="I79" s="19">
        <f t="shared" si="20"/>
        <v>107</v>
      </c>
      <c r="J79" s="19">
        <f t="shared" si="20"/>
        <v>574</v>
      </c>
      <c r="K79" s="19">
        <f t="shared" si="20"/>
        <v>77</v>
      </c>
      <c r="L79" s="19">
        <f t="shared" si="20"/>
        <v>343</v>
      </c>
      <c r="M79" s="19">
        <f t="shared" si="20"/>
        <v>78</v>
      </c>
      <c r="N79" s="15">
        <f t="shared" si="19"/>
        <v>0.1130690161527166</v>
      </c>
      <c r="O79" s="20">
        <f>SUM(O6:O78)</f>
        <v>265876.01999999996</v>
      </c>
      <c r="P79" s="46">
        <f>SUM(P6:P78)</f>
        <v>340478.91999999993</v>
      </c>
      <c r="Q79" s="15">
        <f t="shared" si="18"/>
        <v>1.2805928116420577</v>
      </c>
      <c r="R79" s="46">
        <f>SUM(R6:R78)</f>
        <v>265861.91999999993</v>
      </c>
      <c r="S79" s="45">
        <f t="shared" si="10"/>
        <v>0.78084693172781439</v>
      </c>
      <c r="T79" s="46">
        <f>SUM(T6:T78)</f>
        <v>74615.999999999985</v>
      </c>
      <c r="U79" s="15">
        <f t="shared" si="12"/>
        <v>0.21915013123279409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9:F79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U80"/>
  <sheetViews>
    <sheetView topLeftCell="A6" workbookViewId="0">
      <selection activeCell="F28" sqref="F28"/>
    </sheetView>
  </sheetViews>
  <sheetFormatPr defaultRowHeight="15"/>
  <cols>
    <col min="1" max="3" width="8.7109375"/>
    <col min="4" max="4" width="38.85546875"/>
    <col min="5" max="5" width="25.28515625"/>
    <col min="6" max="6" width="15.85546875"/>
    <col min="7" max="7" width="15.7109375"/>
    <col min="8" max="8" width="16.28515625"/>
    <col min="9" max="9" width="12.140625"/>
    <col min="10" max="10" width="17"/>
    <col min="11" max="14" width="8.7109375"/>
    <col min="15" max="15" width="11.85546875"/>
    <col min="16" max="16" width="14.140625"/>
    <col min="17" max="17" width="8.7109375"/>
    <col min="18" max="18" width="12.85546875"/>
    <col min="19" max="19" width="13.5703125"/>
    <col min="20" max="1025" width="8.7109375"/>
  </cols>
  <sheetData>
    <row r="1" spans="1:21" ht="71.25" customHeight="1">
      <c r="A1" s="116" t="s">
        <v>217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8.7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41">
        <v>16</v>
      </c>
      <c r="Q5" s="9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4135.29</v>
      </c>
      <c r="H6" s="14">
        <f t="shared" ref="H6:H39" si="1">SUM(I6+J6)</f>
        <v>11</v>
      </c>
      <c r="I6" s="14">
        <v>3</v>
      </c>
      <c r="J6" s="14">
        <v>8</v>
      </c>
      <c r="K6" s="14">
        <v>0</v>
      </c>
      <c r="L6" s="14">
        <v>4</v>
      </c>
      <c r="M6" s="13">
        <v>0</v>
      </c>
      <c r="N6" s="15">
        <f>IF(H6=0,0,K6/H6)</f>
        <v>0</v>
      </c>
      <c r="O6" s="16">
        <v>4135.29</v>
      </c>
      <c r="P6" s="44">
        <v>4135.29</v>
      </c>
      <c r="Q6" s="15">
        <f t="shared" ref="Q6:Q37" si="2">IF(O6=0,0,P6/O6)</f>
        <v>1</v>
      </c>
      <c r="R6" s="44">
        <v>4135.29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3</v>
      </c>
      <c r="I7" s="14">
        <v>0</v>
      </c>
      <c r="J7" s="14">
        <v>3</v>
      </c>
      <c r="K7" s="14">
        <v>2</v>
      </c>
      <c r="L7" s="14">
        <v>2</v>
      </c>
      <c r="M7" s="13">
        <v>2</v>
      </c>
      <c r="N7" s="15">
        <f>IF(H7=0,0,K7/H7)</f>
        <v>0.66666666666666663</v>
      </c>
      <c r="O7" s="16">
        <v>1181.46</v>
      </c>
      <c r="P7" s="44">
        <v>1181.46</v>
      </c>
      <c r="Q7" s="1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f t="shared" si="1"/>
        <v>8</v>
      </c>
      <c r="I8" s="14">
        <v>3</v>
      </c>
      <c r="J8" s="14">
        <v>5</v>
      </c>
      <c r="K8" s="14">
        <v>0</v>
      </c>
      <c r="L8" s="14">
        <v>0</v>
      </c>
      <c r="M8" s="13">
        <v>0</v>
      </c>
      <c r="N8" s="15">
        <f>IF(H8=0,0,K8/H8)</f>
        <v>0</v>
      </c>
      <c r="O8" s="16">
        <v>1</v>
      </c>
      <c r="P8" s="44">
        <v>1</v>
      </c>
      <c r="Q8" s="15">
        <f t="shared" si="2"/>
        <v>1</v>
      </c>
      <c r="R8" s="44">
        <v>0</v>
      </c>
      <c r="S8" s="45">
        <f t="shared" si="3"/>
        <v>0</v>
      </c>
      <c r="T8" s="44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23</v>
      </c>
      <c r="I9" s="14">
        <v>0</v>
      </c>
      <c r="J9" s="14">
        <v>23</v>
      </c>
      <c r="K9" s="14">
        <v>0</v>
      </c>
      <c r="L9" s="14">
        <v>14</v>
      </c>
      <c r="M9" s="13">
        <v>0</v>
      </c>
      <c r="N9" s="15" t="s">
        <v>198</v>
      </c>
      <c r="O9" s="16">
        <v>9589.33</v>
      </c>
      <c r="P9" s="44">
        <v>9589.33</v>
      </c>
      <c r="Q9" s="1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2715.08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3</v>
      </c>
      <c r="M10" s="13">
        <v>0</v>
      </c>
      <c r="N10" s="15">
        <f t="shared" ref="N10:N50" si="6">IF(H10=0,0,K10/H10)</f>
        <v>0</v>
      </c>
      <c r="O10" s="16">
        <v>2715.08</v>
      </c>
      <c r="P10" s="44">
        <v>2715.08</v>
      </c>
      <c r="Q10" s="15">
        <f t="shared" si="2"/>
        <v>1</v>
      </c>
      <c r="R10" s="44">
        <v>2715.08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6474.44</v>
      </c>
      <c r="H11" s="14">
        <f t="shared" si="1"/>
        <v>9</v>
      </c>
      <c r="I11" s="14">
        <v>2</v>
      </c>
      <c r="J11" s="14">
        <v>7</v>
      </c>
      <c r="K11" s="14">
        <v>0</v>
      </c>
      <c r="L11" s="14">
        <v>6</v>
      </c>
      <c r="M11" s="13">
        <v>0</v>
      </c>
      <c r="N11" s="15">
        <f t="shared" si="6"/>
        <v>0</v>
      </c>
      <c r="O11" s="16">
        <v>6474.44</v>
      </c>
      <c r="P11" s="44">
        <v>6474.44</v>
      </c>
      <c r="Q11" s="15">
        <f t="shared" si="2"/>
        <v>1</v>
      </c>
      <c r="R11" s="44">
        <v>6474.44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7.2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9</v>
      </c>
      <c r="I12" s="14">
        <v>0</v>
      </c>
      <c r="J12" s="14">
        <v>9</v>
      </c>
      <c r="K12" s="14">
        <v>0</v>
      </c>
      <c r="L12" s="14">
        <v>5</v>
      </c>
      <c r="M12" s="13">
        <v>0</v>
      </c>
      <c r="N12" s="15">
        <f t="shared" si="6"/>
        <v>0</v>
      </c>
      <c r="O12" s="16">
        <v>4285.91</v>
      </c>
      <c r="P12" s="44">
        <v>4285.91</v>
      </c>
      <c r="Q12" s="1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f t="shared" si="1"/>
        <v>9</v>
      </c>
      <c r="I13" s="14">
        <v>0</v>
      </c>
      <c r="J13" s="14">
        <v>9</v>
      </c>
      <c r="K13" s="14">
        <v>0</v>
      </c>
      <c r="L13" s="14">
        <v>0</v>
      </c>
      <c r="M13" s="13">
        <v>0</v>
      </c>
      <c r="N13" s="15">
        <f t="shared" si="6"/>
        <v>0</v>
      </c>
      <c r="O13" s="16">
        <v>1</v>
      </c>
      <c r="P13" s="44">
        <v>1</v>
      </c>
      <c r="Q13" s="15">
        <f t="shared" si="2"/>
        <v>1</v>
      </c>
      <c r="R13" s="44">
        <v>0</v>
      </c>
      <c r="S13" s="45">
        <f t="shared" si="3"/>
        <v>0</v>
      </c>
      <c r="T13" s="44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9542.1299999999992</v>
      </c>
      <c r="H14" s="14">
        <f t="shared" si="1"/>
        <v>10</v>
      </c>
      <c r="I14" s="14">
        <v>2</v>
      </c>
      <c r="J14" s="14">
        <v>8</v>
      </c>
      <c r="K14" s="14">
        <v>0</v>
      </c>
      <c r="L14" s="14">
        <v>9</v>
      </c>
      <c r="M14" s="13">
        <v>0</v>
      </c>
      <c r="N14" s="15">
        <f t="shared" si="6"/>
        <v>0</v>
      </c>
      <c r="O14" s="16">
        <v>9542.1299999999992</v>
      </c>
      <c r="P14" s="44">
        <v>9542.1299999999992</v>
      </c>
      <c r="Q14" s="15">
        <f t="shared" si="2"/>
        <v>1</v>
      </c>
      <c r="R14" s="44">
        <v>6307.86</v>
      </c>
      <c r="S14" s="45">
        <f t="shared" si="3"/>
        <v>0.66105366411901745</v>
      </c>
      <c r="T14" s="44">
        <f t="shared" si="4"/>
        <v>3234.2699999999995</v>
      </c>
      <c r="U14" s="15">
        <f t="shared" si="5"/>
        <v>0.33894633588098255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2150.67</v>
      </c>
      <c r="H15" s="14">
        <f t="shared" si="1"/>
        <v>4</v>
      </c>
      <c r="I15" s="14">
        <v>0</v>
      </c>
      <c r="J15" s="14">
        <v>4</v>
      </c>
      <c r="K15" s="14">
        <v>1</v>
      </c>
      <c r="L15" s="14">
        <v>6</v>
      </c>
      <c r="M15" s="13">
        <v>1</v>
      </c>
      <c r="N15" s="15">
        <f t="shared" si="6"/>
        <v>0.25</v>
      </c>
      <c r="O15" s="16">
        <v>2150.67</v>
      </c>
      <c r="P15" s="44">
        <v>2150.67</v>
      </c>
      <c r="Q15" s="15">
        <f t="shared" si="2"/>
        <v>1</v>
      </c>
      <c r="R15" s="44">
        <v>1214.56</v>
      </c>
      <c r="S15" s="45">
        <f t="shared" si="3"/>
        <v>0.56473564052132585</v>
      </c>
      <c r="T15" s="44">
        <f t="shared" si="4"/>
        <v>936.11000000000013</v>
      </c>
      <c r="U15" s="15">
        <f t="shared" si="5"/>
        <v>0.43526435947867415</v>
      </c>
    </row>
    <row r="16" spans="1:21" ht="18" customHeight="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14420.8</v>
      </c>
      <c r="H16" s="14">
        <f t="shared" si="1"/>
        <v>27</v>
      </c>
      <c r="I16" s="14">
        <v>3</v>
      </c>
      <c r="J16" s="14">
        <v>24</v>
      </c>
      <c r="K16" s="14">
        <v>6</v>
      </c>
      <c r="L16" s="14">
        <v>22</v>
      </c>
      <c r="M16" s="13">
        <v>6</v>
      </c>
      <c r="N16" s="15">
        <f t="shared" si="6"/>
        <v>0.22222222222222221</v>
      </c>
      <c r="O16" s="16">
        <v>14420.8</v>
      </c>
      <c r="P16" s="44">
        <v>14420.8</v>
      </c>
      <c r="Q16" s="15">
        <f t="shared" si="2"/>
        <v>1</v>
      </c>
      <c r="R16" s="44">
        <v>6058.72</v>
      </c>
      <c r="S16" s="45">
        <f t="shared" si="3"/>
        <v>0.42013757905247978</v>
      </c>
      <c r="T16" s="44">
        <f t="shared" si="4"/>
        <v>8362.0799999999981</v>
      </c>
      <c r="U16" s="15">
        <f t="shared" si="5"/>
        <v>0.57986242094752016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3145.29</v>
      </c>
      <c r="H17" s="14">
        <f t="shared" si="1"/>
        <v>12</v>
      </c>
      <c r="I17" s="14">
        <v>3</v>
      </c>
      <c r="J17" s="14">
        <v>9</v>
      </c>
      <c r="K17" s="14">
        <v>1</v>
      </c>
      <c r="L17" s="14">
        <v>5</v>
      </c>
      <c r="M17" s="13">
        <v>1</v>
      </c>
      <c r="N17" s="15">
        <f t="shared" si="6"/>
        <v>8.3333333333333329E-2</v>
      </c>
      <c r="O17" s="16">
        <v>3145.29</v>
      </c>
      <c r="P17" s="44">
        <v>3145.29</v>
      </c>
      <c r="Q17" s="15">
        <f t="shared" si="2"/>
        <v>1</v>
      </c>
      <c r="R17" s="44">
        <v>3145.29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1979.86</v>
      </c>
      <c r="H18" s="14">
        <f t="shared" si="1"/>
        <v>16</v>
      </c>
      <c r="I18" s="14">
        <v>5</v>
      </c>
      <c r="J18" s="14">
        <v>11</v>
      </c>
      <c r="K18" s="14">
        <v>0</v>
      </c>
      <c r="L18" s="14">
        <v>3</v>
      </c>
      <c r="M18" s="13">
        <v>0</v>
      </c>
      <c r="N18" s="15">
        <f t="shared" si="6"/>
        <v>0</v>
      </c>
      <c r="O18" s="16">
        <v>1979.86</v>
      </c>
      <c r="P18" s="44">
        <v>1979.86</v>
      </c>
      <c r="Q18" s="15">
        <f t="shared" si="2"/>
        <v>1</v>
      </c>
      <c r="R18" s="44">
        <v>1979.86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 ht="18.75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3223.67</v>
      </c>
      <c r="H19" s="14">
        <f t="shared" si="1"/>
        <v>11</v>
      </c>
      <c r="I19" s="14">
        <v>4</v>
      </c>
      <c r="J19" s="14">
        <v>7</v>
      </c>
      <c r="K19" s="14">
        <v>3</v>
      </c>
      <c r="L19" s="14">
        <v>6</v>
      </c>
      <c r="M19" s="13">
        <v>3</v>
      </c>
      <c r="N19" s="15">
        <f t="shared" si="6"/>
        <v>0.27272727272727271</v>
      </c>
      <c r="O19" s="16">
        <v>3223.67</v>
      </c>
      <c r="P19" s="44">
        <v>3223.67</v>
      </c>
      <c r="Q19" s="15">
        <f t="shared" si="2"/>
        <v>1</v>
      </c>
      <c r="R19" s="44">
        <v>3223.67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15</v>
      </c>
      <c r="I20" s="14">
        <v>2</v>
      </c>
      <c r="J20" s="14">
        <v>13</v>
      </c>
      <c r="K20" s="14">
        <v>1</v>
      </c>
      <c r="L20" s="14">
        <v>14</v>
      </c>
      <c r="M20" s="13">
        <v>1</v>
      </c>
      <c r="N20" s="15">
        <f t="shared" si="6"/>
        <v>6.6666666666666666E-2</v>
      </c>
      <c r="O20" s="16">
        <v>9294.99</v>
      </c>
      <c r="P20" s="44">
        <v>9294.99</v>
      </c>
      <c r="Q20" s="15">
        <f t="shared" si="2"/>
        <v>1</v>
      </c>
      <c r="R20" s="44">
        <v>7074.65</v>
      </c>
      <c r="S20" s="45">
        <f t="shared" si="3"/>
        <v>0.76112507920933747</v>
      </c>
      <c r="T20" s="44">
        <f t="shared" si="4"/>
        <v>2220.34</v>
      </c>
      <c r="U20" s="15">
        <f t="shared" si="5"/>
        <v>0.23887492079066253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f t="shared" si="1"/>
        <v>11</v>
      </c>
      <c r="I21" s="14">
        <v>2</v>
      </c>
      <c r="J21" s="14">
        <v>9</v>
      </c>
      <c r="K21" s="14">
        <v>0</v>
      </c>
      <c r="L21" s="14">
        <v>3</v>
      </c>
      <c r="M21" s="13">
        <v>0</v>
      </c>
      <c r="N21" s="15">
        <f t="shared" si="6"/>
        <v>0</v>
      </c>
      <c r="O21" s="16">
        <v>2809.76</v>
      </c>
      <c r="P21" s="44">
        <v>2809.76</v>
      </c>
      <c r="Q21" s="1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20863.39</v>
      </c>
      <c r="H22" s="14">
        <f t="shared" si="1"/>
        <v>22</v>
      </c>
      <c r="I22" s="14">
        <v>7</v>
      </c>
      <c r="J22" s="14">
        <v>15</v>
      </c>
      <c r="K22" s="14">
        <v>16</v>
      </c>
      <c r="L22" s="14">
        <v>35</v>
      </c>
      <c r="M22" s="13">
        <v>16</v>
      </c>
      <c r="N22" s="15">
        <f t="shared" si="6"/>
        <v>0.72727272727272729</v>
      </c>
      <c r="O22" s="16">
        <v>20863.39</v>
      </c>
      <c r="P22" s="44">
        <v>20863.39</v>
      </c>
      <c r="Q22" s="15">
        <f t="shared" si="2"/>
        <v>1</v>
      </c>
      <c r="R22" s="44">
        <v>13941.43</v>
      </c>
      <c r="S22" s="45">
        <f t="shared" si="3"/>
        <v>0.66822457903533417</v>
      </c>
      <c r="T22" s="44">
        <f t="shared" si="4"/>
        <v>6921.9599999999991</v>
      </c>
      <c r="U22" s="15">
        <f t="shared" si="5"/>
        <v>0.33177542096466583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13403.28</v>
      </c>
      <c r="H23" s="14">
        <f t="shared" si="1"/>
        <v>24</v>
      </c>
      <c r="I23" s="14">
        <v>4</v>
      </c>
      <c r="J23" s="14">
        <v>20</v>
      </c>
      <c r="K23" s="14">
        <v>0</v>
      </c>
      <c r="L23" s="14">
        <v>8</v>
      </c>
      <c r="M23" s="13">
        <v>0</v>
      </c>
      <c r="N23" s="15">
        <f t="shared" si="6"/>
        <v>0</v>
      </c>
      <c r="O23" s="16">
        <v>13403.28</v>
      </c>
      <c r="P23" s="44">
        <v>13403.28</v>
      </c>
      <c r="Q23" s="15">
        <f t="shared" si="2"/>
        <v>1</v>
      </c>
      <c r="R23" s="44">
        <v>13403.28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6"/>
        <v>0.1</v>
      </c>
      <c r="O24" s="16">
        <v>5447.66</v>
      </c>
      <c r="P24" s="44">
        <v>5447.66</v>
      </c>
      <c r="Q24" s="1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18872.53</v>
      </c>
      <c r="H25" s="14">
        <f t="shared" si="1"/>
        <v>19</v>
      </c>
      <c r="I25" s="14">
        <v>1</v>
      </c>
      <c r="J25" s="14">
        <v>18</v>
      </c>
      <c r="K25" s="14">
        <v>1</v>
      </c>
      <c r="L25" s="14">
        <v>35</v>
      </c>
      <c r="M25" s="13">
        <v>1</v>
      </c>
      <c r="N25" s="15">
        <f t="shared" si="6"/>
        <v>5.2631578947368418E-2</v>
      </c>
      <c r="O25" s="16">
        <v>18872.53</v>
      </c>
      <c r="P25" s="44">
        <v>18872.53</v>
      </c>
      <c r="Q25" s="15">
        <f t="shared" si="2"/>
        <v>1</v>
      </c>
      <c r="R25" s="44">
        <v>18872.53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2</v>
      </c>
      <c r="I26" s="14">
        <v>0</v>
      </c>
      <c r="J26" s="14">
        <v>2</v>
      </c>
      <c r="K26" s="14">
        <v>0</v>
      </c>
      <c r="L26" s="14">
        <v>0</v>
      </c>
      <c r="M26" s="13">
        <v>0</v>
      </c>
      <c r="N26" s="15">
        <f t="shared" si="6"/>
        <v>0</v>
      </c>
      <c r="O26" s="16">
        <v>1</v>
      </c>
      <c r="P26" s="44">
        <v>1</v>
      </c>
      <c r="Q26" s="1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6.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8</v>
      </c>
      <c r="I27" s="14">
        <v>2</v>
      </c>
      <c r="J27" s="14">
        <v>6</v>
      </c>
      <c r="K27" s="14">
        <v>0</v>
      </c>
      <c r="L27" s="14">
        <v>0</v>
      </c>
      <c r="M27" s="13">
        <v>0</v>
      </c>
      <c r="N27" s="15">
        <f t="shared" si="6"/>
        <v>0</v>
      </c>
      <c r="O27" s="16">
        <v>1</v>
      </c>
      <c r="P27" s="44">
        <v>1</v>
      </c>
      <c r="Q27" s="1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 ht="16.5" customHeight="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1</v>
      </c>
      <c r="I28" s="14">
        <v>0</v>
      </c>
      <c r="J28" s="14">
        <v>1</v>
      </c>
      <c r="K28" s="14">
        <v>0</v>
      </c>
      <c r="L28" s="14">
        <v>0</v>
      </c>
      <c r="M28" s="13">
        <v>0</v>
      </c>
      <c r="N28" s="15">
        <f t="shared" si="6"/>
        <v>0</v>
      </c>
      <c r="O28" s="16">
        <v>1</v>
      </c>
      <c r="P28" s="44">
        <v>1</v>
      </c>
      <c r="Q28" s="1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16757.45</v>
      </c>
      <c r="H29" s="14">
        <f t="shared" si="1"/>
        <v>27</v>
      </c>
      <c r="I29" s="14">
        <v>10</v>
      </c>
      <c r="J29" s="14">
        <v>17</v>
      </c>
      <c r="K29" s="14">
        <v>8</v>
      </c>
      <c r="L29" s="14">
        <v>26</v>
      </c>
      <c r="M29" s="13">
        <v>8</v>
      </c>
      <c r="N29" s="15">
        <f t="shared" si="6"/>
        <v>0.29629629629629628</v>
      </c>
      <c r="O29" s="16">
        <v>16757.45</v>
      </c>
      <c r="P29" s="44">
        <v>16757.45</v>
      </c>
      <c r="Q29" s="15">
        <f t="shared" si="2"/>
        <v>1</v>
      </c>
      <c r="R29" s="44">
        <v>8692.92</v>
      </c>
      <c r="S29" s="45">
        <f t="shared" si="3"/>
        <v>0.51874957108629294</v>
      </c>
      <c r="T29" s="44">
        <f t="shared" si="4"/>
        <v>8064.5300000000007</v>
      </c>
      <c r="U29" s="15">
        <f t="shared" si="5"/>
        <v>0.48125042891370706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11</v>
      </c>
      <c r="I30" s="14">
        <v>2</v>
      </c>
      <c r="J30" s="14">
        <v>9</v>
      </c>
      <c r="K30" s="14">
        <v>0</v>
      </c>
      <c r="L30" s="14">
        <v>0</v>
      </c>
      <c r="M30" s="13">
        <v>0</v>
      </c>
      <c r="N30" s="15">
        <f t="shared" si="6"/>
        <v>0</v>
      </c>
      <c r="O30" s="16">
        <v>1</v>
      </c>
      <c r="P30" s="44">
        <v>1</v>
      </c>
      <c r="Q30" s="1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1305.7</v>
      </c>
      <c r="H31" s="14">
        <f t="shared" si="1"/>
        <v>6</v>
      </c>
      <c r="I31" s="14">
        <v>0</v>
      </c>
      <c r="J31" s="14">
        <v>6</v>
      </c>
      <c r="K31" s="14">
        <v>0</v>
      </c>
      <c r="L31" s="14">
        <v>1</v>
      </c>
      <c r="M31" s="13">
        <v>0</v>
      </c>
      <c r="N31" s="15">
        <f t="shared" si="6"/>
        <v>0</v>
      </c>
      <c r="O31" s="16">
        <v>1305.7</v>
      </c>
      <c r="P31" s="44">
        <v>1305.7</v>
      </c>
      <c r="Q31" s="15">
        <f t="shared" si="2"/>
        <v>1</v>
      </c>
      <c r="R31" s="44">
        <v>1305.7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21.7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</v>
      </c>
      <c r="H32" s="14">
        <f t="shared" si="1"/>
        <v>11</v>
      </c>
      <c r="I32" s="14">
        <v>2</v>
      </c>
      <c r="J32" s="14">
        <v>9</v>
      </c>
      <c r="K32" s="14">
        <v>0</v>
      </c>
      <c r="L32" s="14">
        <v>0</v>
      </c>
      <c r="M32" s="13">
        <v>0</v>
      </c>
      <c r="N32" s="15">
        <f t="shared" si="6"/>
        <v>0</v>
      </c>
      <c r="O32" s="16">
        <v>1</v>
      </c>
      <c r="P32" s="44">
        <v>1</v>
      </c>
      <c r="Q32" s="15">
        <f t="shared" si="2"/>
        <v>1</v>
      </c>
      <c r="R32" s="44">
        <v>0</v>
      </c>
      <c r="S32" s="45">
        <f t="shared" si="3"/>
        <v>0</v>
      </c>
      <c r="T32" s="44">
        <f t="shared" si="4"/>
        <v>1</v>
      </c>
      <c r="U32" s="15">
        <f t="shared" si="5"/>
        <v>1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1</v>
      </c>
      <c r="H33" s="14">
        <f t="shared" si="1"/>
        <v>4</v>
      </c>
      <c r="I33" s="14">
        <v>0</v>
      </c>
      <c r="J33" s="14">
        <v>4</v>
      </c>
      <c r="K33" s="14">
        <v>0</v>
      </c>
      <c r="L33" s="14">
        <v>0</v>
      </c>
      <c r="M33" s="13">
        <v>0</v>
      </c>
      <c r="N33" s="15">
        <f t="shared" si="6"/>
        <v>0</v>
      </c>
      <c r="O33" s="16">
        <v>1</v>
      </c>
      <c r="P33" s="44">
        <v>1</v>
      </c>
      <c r="Q33" s="15">
        <f t="shared" si="2"/>
        <v>1</v>
      </c>
      <c r="R33" s="44">
        <v>0</v>
      </c>
      <c r="S33" s="45">
        <f t="shared" si="3"/>
        <v>0</v>
      </c>
      <c r="T33" s="44">
        <f t="shared" si="4"/>
        <v>1</v>
      </c>
      <c r="U33" s="15">
        <f t="shared" si="5"/>
        <v>1</v>
      </c>
    </row>
    <row r="34" spans="1:21" ht="19.5" customHeight="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2678.38</v>
      </c>
      <c r="H34" s="14">
        <f t="shared" si="1"/>
        <v>5</v>
      </c>
      <c r="I34" s="14">
        <v>0</v>
      </c>
      <c r="J34" s="14">
        <v>5</v>
      </c>
      <c r="K34" s="14">
        <v>0</v>
      </c>
      <c r="L34" s="14">
        <v>4</v>
      </c>
      <c r="M34" s="13">
        <v>0</v>
      </c>
      <c r="N34" s="15">
        <f t="shared" si="6"/>
        <v>0</v>
      </c>
      <c r="O34" s="16">
        <v>2678.38</v>
      </c>
      <c r="P34" s="44">
        <v>2678.38</v>
      </c>
      <c r="Q34" s="15">
        <f t="shared" si="2"/>
        <v>1</v>
      </c>
      <c r="R34" s="44">
        <v>2678.38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 ht="18.75" customHeight="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16">
        <v>415.12</v>
      </c>
      <c r="P35" s="44">
        <v>415.12</v>
      </c>
      <c r="Q35" s="15">
        <f t="shared" si="2"/>
        <v>1</v>
      </c>
      <c r="R35" s="44">
        <v>208.06</v>
      </c>
      <c r="S35" s="45">
        <f t="shared" si="3"/>
        <v>0.50120447099633836</v>
      </c>
      <c r="T35" s="44">
        <f t="shared" si="4"/>
        <v>207.06</v>
      </c>
      <c r="U35" s="15">
        <f t="shared" si="5"/>
        <v>0.49879552900366159</v>
      </c>
    </row>
    <row r="36" spans="1:21" ht="18.75" customHeight="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2121.15</v>
      </c>
      <c r="H36" s="14">
        <f t="shared" si="1"/>
        <v>5</v>
      </c>
      <c r="I36" s="14">
        <v>0</v>
      </c>
      <c r="J36" s="14">
        <v>5</v>
      </c>
      <c r="K36" s="14">
        <v>0</v>
      </c>
      <c r="L36" s="14">
        <v>4</v>
      </c>
      <c r="M36" s="13">
        <v>0</v>
      </c>
      <c r="N36" s="15">
        <f t="shared" si="6"/>
        <v>0</v>
      </c>
      <c r="O36" s="16">
        <v>2121.15</v>
      </c>
      <c r="P36" s="44">
        <v>2121.15</v>
      </c>
      <c r="Q36" s="15">
        <f t="shared" si="2"/>
        <v>1</v>
      </c>
      <c r="R36" s="44">
        <v>2121.15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3939.93</v>
      </c>
      <c r="H37" s="14">
        <f t="shared" si="1"/>
        <v>6</v>
      </c>
      <c r="I37" s="14">
        <v>2</v>
      </c>
      <c r="J37" s="14">
        <v>4</v>
      </c>
      <c r="K37" s="14">
        <v>2</v>
      </c>
      <c r="L37" s="14">
        <v>5</v>
      </c>
      <c r="M37" s="13">
        <v>2</v>
      </c>
      <c r="N37" s="15">
        <f t="shared" si="6"/>
        <v>0.33333333333333331</v>
      </c>
      <c r="O37" s="16">
        <v>3939.93</v>
      </c>
      <c r="P37" s="44">
        <v>3939.93</v>
      </c>
      <c r="Q37" s="15">
        <f t="shared" si="2"/>
        <v>1</v>
      </c>
      <c r="R37" s="44">
        <v>3939.93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317.68</v>
      </c>
      <c r="H38" s="14">
        <f t="shared" si="1"/>
        <v>4</v>
      </c>
      <c r="I38" s="14">
        <v>0</v>
      </c>
      <c r="J38" s="14">
        <v>4</v>
      </c>
      <c r="K38" s="14">
        <v>1</v>
      </c>
      <c r="L38" s="14">
        <v>1</v>
      </c>
      <c r="M38" s="13">
        <v>1</v>
      </c>
      <c r="N38" s="15">
        <f t="shared" si="6"/>
        <v>0.25</v>
      </c>
      <c r="O38" s="16">
        <v>317.68</v>
      </c>
      <c r="P38" s="44">
        <v>317.68</v>
      </c>
      <c r="Q38" s="15">
        <f t="shared" ref="Q38:Q69" si="7">IF(O38=0,0,P38/O38)</f>
        <v>1</v>
      </c>
      <c r="R38" s="44">
        <v>317.68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 ht="21" customHeight="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2981.91</v>
      </c>
      <c r="H39" s="14">
        <f t="shared" si="1"/>
        <v>7</v>
      </c>
      <c r="I39" s="14">
        <v>1</v>
      </c>
      <c r="J39" s="14">
        <v>6</v>
      </c>
      <c r="K39" s="14">
        <v>2</v>
      </c>
      <c r="L39" s="14">
        <v>3</v>
      </c>
      <c r="M39" s="13">
        <v>2</v>
      </c>
      <c r="N39" s="15">
        <f t="shared" si="6"/>
        <v>0.2857142857142857</v>
      </c>
      <c r="O39" s="16">
        <v>2981.91</v>
      </c>
      <c r="P39" s="44">
        <v>2981.91</v>
      </c>
      <c r="Q39" s="15">
        <f t="shared" si="7"/>
        <v>1</v>
      </c>
      <c r="R39" s="44">
        <v>2981.91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21026.66</v>
      </c>
      <c r="H40" s="14">
        <v>18</v>
      </c>
      <c r="I40" s="14">
        <v>5</v>
      </c>
      <c r="J40" s="14">
        <v>15</v>
      </c>
      <c r="K40" s="14">
        <v>10</v>
      </c>
      <c r="L40" s="14">
        <v>22</v>
      </c>
      <c r="M40" s="13">
        <v>10</v>
      </c>
      <c r="N40" s="15">
        <f t="shared" si="6"/>
        <v>0.55555555555555558</v>
      </c>
      <c r="O40" s="16">
        <v>21026.66</v>
      </c>
      <c r="P40" s="44">
        <v>21026.66</v>
      </c>
      <c r="Q40" s="15">
        <f t="shared" si="7"/>
        <v>1</v>
      </c>
      <c r="R40" s="44">
        <v>8717.89</v>
      </c>
      <c r="S40" s="45">
        <f t="shared" si="3"/>
        <v>0.41461126018112243</v>
      </c>
      <c r="T40" s="44">
        <f t="shared" si="4"/>
        <v>12308.77</v>
      </c>
      <c r="U40" s="15">
        <f t="shared" si="5"/>
        <v>0.58538873981887762</v>
      </c>
    </row>
    <row r="41" spans="1:21" ht="18.75" customHeight="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5622.47</v>
      </c>
      <c r="H41" s="14">
        <f t="shared" ref="H41:H51" si="8">SUM(I41+J41)</f>
        <v>16</v>
      </c>
      <c r="I41" s="14">
        <v>0</v>
      </c>
      <c r="J41" s="14">
        <v>16</v>
      </c>
      <c r="K41" s="14">
        <v>8</v>
      </c>
      <c r="L41" s="14">
        <v>18</v>
      </c>
      <c r="M41" s="13">
        <v>8</v>
      </c>
      <c r="N41" s="15">
        <f t="shared" si="6"/>
        <v>0.5</v>
      </c>
      <c r="O41" s="16">
        <v>5622.47</v>
      </c>
      <c r="P41" s="44">
        <v>5622.47</v>
      </c>
      <c r="Q41" s="15">
        <f t="shared" si="7"/>
        <v>1</v>
      </c>
      <c r="R41" s="44">
        <v>2469.0500000000002</v>
      </c>
      <c r="S41" s="45">
        <f t="shared" si="3"/>
        <v>0.4391397375174968</v>
      </c>
      <c r="T41" s="44">
        <f t="shared" si="4"/>
        <v>3153.42</v>
      </c>
      <c r="U41" s="15">
        <f t="shared" si="5"/>
        <v>0.5608602624825032</v>
      </c>
    </row>
    <row r="42" spans="1:21" ht="21.75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5961.53</v>
      </c>
      <c r="H42" s="14">
        <f t="shared" si="8"/>
        <v>10</v>
      </c>
      <c r="I42" s="14">
        <v>2</v>
      </c>
      <c r="J42" s="14">
        <v>8</v>
      </c>
      <c r="K42" s="14">
        <v>2</v>
      </c>
      <c r="L42" s="14">
        <v>13</v>
      </c>
      <c r="M42" s="13">
        <v>1</v>
      </c>
      <c r="N42" s="15">
        <f t="shared" si="6"/>
        <v>0.2</v>
      </c>
      <c r="O42" s="16">
        <f>362.75+5598.78</f>
        <v>5961.53</v>
      </c>
      <c r="P42" s="44">
        <f>O42</f>
        <v>5961.53</v>
      </c>
      <c r="Q42" s="15">
        <f t="shared" si="7"/>
        <v>1</v>
      </c>
      <c r="R42" s="44">
        <v>5961.53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 ht="18" customHeight="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8</v>
      </c>
      <c r="I43" s="14">
        <v>0</v>
      </c>
      <c r="J43" s="14">
        <v>8</v>
      </c>
      <c r="K43" s="14">
        <v>0</v>
      </c>
      <c r="L43" s="14">
        <v>0</v>
      </c>
      <c r="M43" s="13">
        <v>0</v>
      </c>
      <c r="N43" s="15">
        <f t="shared" si="6"/>
        <v>0</v>
      </c>
      <c r="O43" s="16">
        <v>1</v>
      </c>
      <c r="P43" s="44">
        <v>1</v>
      </c>
      <c r="Q43" s="1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3892.75</v>
      </c>
      <c r="H44" s="14">
        <f t="shared" si="8"/>
        <v>4</v>
      </c>
      <c r="I44" s="14">
        <v>0</v>
      </c>
      <c r="J44" s="14">
        <v>4</v>
      </c>
      <c r="K44" s="14">
        <v>0</v>
      </c>
      <c r="L44" s="14">
        <v>2</v>
      </c>
      <c r="M44" s="13">
        <v>0</v>
      </c>
      <c r="N44" s="15">
        <f t="shared" si="6"/>
        <v>0</v>
      </c>
      <c r="O44" s="16">
        <f>2966.14+926.61</f>
        <v>3892.75</v>
      </c>
      <c r="P44" s="44">
        <f>O44</f>
        <v>3892.75</v>
      </c>
      <c r="Q44" s="15">
        <f t="shared" si="7"/>
        <v>1</v>
      </c>
      <c r="R44" s="44">
        <v>3892.75</v>
      </c>
      <c r="S44" s="45">
        <f t="shared" ref="S44:S80" si="10">IF(P44=0,0,R44/P44)</f>
        <v>1</v>
      </c>
      <c r="T44" s="44">
        <f t="shared" ref="T44:T76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5258.21</v>
      </c>
      <c r="H45" s="14">
        <f t="shared" si="8"/>
        <v>9</v>
      </c>
      <c r="I45" s="14">
        <v>1</v>
      </c>
      <c r="J45" s="14">
        <v>8</v>
      </c>
      <c r="K45" s="14">
        <v>0</v>
      </c>
      <c r="L45" s="14">
        <v>6</v>
      </c>
      <c r="M45" s="13">
        <v>0</v>
      </c>
      <c r="N45" s="15">
        <f t="shared" si="6"/>
        <v>0</v>
      </c>
      <c r="O45" s="16">
        <v>5258.21</v>
      </c>
      <c r="P45" s="44">
        <v>5258.21</v>
      </c>
      <c r="Q45" s="15">
        <f t="shared" si="7"/>
        <v>1</v>
      </c>
      <c r="R45" s="44">
        <v>1119</v>
      </c>
      <c r="S45" s="45">
        <f t="shared" si="10"/>
        <v>0.21281006273998185</v>
      </c>
      <c r="T45" s="44">
        <f t="shared" si="11"/>
        <v>4139.21</v>
      </c>
      <c r="U45" s="15">
        <f t="shared" si="12"/>
        <v>0.78718993726001818</v>
      </c>
    </row>
    <row r="46" spans="1:21" ht="21" customHeight="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1338.36</v>
      </c>
      <c r="H46" s="14">
        <f t="shared" si="8"/>
        <v>6</v>
      </c>
      <c r="I46" s="14">
        <v>0</v>
      </c>
      <c r="J46" s="14">
        <v>6</v>
      </c>
      <c r="K46" s="14">
        <v>0</v>
      </c>
      <c r="L46" s="14">
        <v>3</v>
      </c>
      <c r="M46" s="13">
        <v>0</v>
      </c>
      <c r="N46" s="15">
        <f t="shared" si="6"/>
        <v>0</v>
      </c>
      <c r="O46" s="16">
        <v>1338.36</v>
      </c>
      <c r="P46" s="44">
        <v>1338.36</v>
      </c>
      <c r="Q46" s="15">
        <f t="shared" si="7"/>
        <v>1</v>
      </c>
      <c r="R46" s="44">
        <v>1338.36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18520.849999999999</v>
      </c>
      <c r="H47" s="14">
        <f t="shared" si="8"/>
        <v>9</v>
      </c>
      <c r="I47" s="14">
        <v>2</v>
      </c>
      <c r="J47" s="14">
        <v>7</v>
      </c>
      <c r="K47" s="14">
        <v>4</v>
      </c>
      <c r="L47" s="14">
        <v>12</v>
      </c>
      <c r="M47" s="13">
        <v>4</v>
      </c>
      <c r="N47" s="15">
        <f t="shared" si="6"/>
        <v>0.44444444444444442</v>
      </c>
      <c r="O47" s="16">
        <v>18520.849999999999</v>
      </c>
      <c r="P47" s="44">
        <v>18520.849999999999</v>
      </c>
      <c r="Q47" s="15">
        <f t="shared" si="7"/>
        <v>1</v>
      </c>
      <c r="R47" s="44">
        <v>14128.15</v>
      </c>
      <c r="S47" s="45">
        <f t="shared" si="10"/>
        <v>0.76282406045078932</v>
      </c>
      <c r="T47" s="44">
        <f t="shared" si="11"/>
        <v>4392.6999999999989</v>
      </c>
      <c r="U47" s="15">
        <f t="shared" si="12"/>
        <v>0.23717593954921071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17</v>
      </c>
      <c r="I48" s="14">
        <v>2</v>
      </c>
      <c r="J48" s="14">
        <v>15</v>
      </c>
      <c r="K48" s="14">
        <v>4</v>
      </c>
      <c r="L48" s="14">
        <v>4</v>
      </c>
      <c r="M48" s="13">
        <v>4</v>
      </c>
      <c r="N48" s="15">
        <f t="shared" si="6"/>
        <v>0.23529411764705882</v>
      </c>
      <c r="O48" s="16">
        <v>2012.14</v>
      </c>
      <c r="P48" s="44">
        <v>2012.14</v>
      </c>
      <c r="Q48" s="1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6588.42</v>
      </c>
      <c r="H49" s="14">
        <f t="shared" si="8"/>
        <v>10</v>
      </c>
      <c r="I49" s="14">
        <v>0</v>
      </c>
      <c r="J49" s="14">
        <v>10</v>
      </c>
      <c r="K49" s="14">
        <v>0</v>
      </c>
      <c r="L49" s="14">
        <v>7</v>
      </c>
      <c r="M49" s="13">
        <v>0</v>
      </c>
      <c r="N49" s="15">
        <f t="shared" si="6"/>
        <v>0</v>
      </c>
      <c r="O49" s="16">
        <v>6588.42</v>
      </c>
      <c r="P49" s="44">
        <f>O49</f>
        <v>6588.42</v>
      </c>
      <c r="Q49" s="15">
        <f t="shared" si="7"/>
        <v>1</v>
      </c>
      <c r="R49" s="44">
        <v>6588.42</v>
      </c>
      <c r="S49" s="45">
        <f t="shared" si="10"/>
        <v>1</v>
      </c>
      <c r="T49" s="44">
        <f t="shared" si="11"/>
        <v>0</v>
      </c>
      <c r="U49" s="15">
        <f t="shared" si="12"/>
        <v>0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12811.62</v>
      </c>
      <c r="H50" s="14">
        <f t="shared" si="8"/>
        <v>9</v>
      </c>
      <c r="I50" s="14">
        <v>0</v>
      </c>
      <c r="J50" s="14">
        <v>9</v>
      </c>
      <c r="K50" s="14">
        <v>3</v>
      </c>
      <c r="L50" s="14">
        <v>15</v>
      </c>
      <c r="M50" s="13">
        <v>3</v>
      </c>
      <c r="N50" s="15">
        <f t="shared" si="6"/>
        <v>0.33333333333333331</v>
      </c>
      <c r="O50" s="16">
        <v>12811.62</v>
      </c>
      <c r="P50" s="44">
        <v>12811.62</v>
      </c>
      <c r="Q50" s="15">
        <f t="shared" si="7"/>
        <v>1</v>
      </c>
      <c r="R50" s="44">
        <v>7850.4</v>
      </c>
      <c r="S50" s="45">
        <f t="shared" si="10"/>
        <v>0.61275623223292597</v>
      </c>
      <c r="T50" s="44">
        <f t="shared" si="11"/>
        <v>4961.2200000000012</v>
      </c>
      <c r="U50" s="15">
        <f t="shared" si="12"/>
        <v>0.38724376776707403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3</v>
      </c>
      <c r="I51" s="14">
        <v>0</v>
      </c>
      <c r="J51" s="14">
        <v>3</v>
      </c>
      <c r="K51" s="14">
        <v>0</v>
      </c>
      <c r="L51" s="14">
        <v>0</v>
      </c>
      <c r="M51" s="13">
        <v>0</v>
      </c>
      <c r="N51" s="15">
        <v>0</v>
      </c>
      <c r="O51" s="16">
        <v>0</v>
      </c>
      <c r="P51" s="44">
        <v>0</v>
      </c>
      <c r="Q51" s="15">
        <f t="shared" si="7"/>
        <v>0</v>
      </c>
      <c r="R51" s="44">
        <v>0</v>
      </c>
      <c r="S51" s="45">
        <f t="shared" si="10"/>
        <v>0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9</v>
      </c>
      <c r="I52" s="14">
        <v>1</v>
      </c>
      <c r="J52" s="14">
        <v>8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0.66666666666666663</v>
      </c>
      <c r="O52" s="16">
        <v>1606.76</v>
      </c>
      <c r="P52" s="44">
        <v>1606.76</v>
      </c>
      <c r="Q52" s="1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16">
        <v>1</v>
      </c>
      <c r="P53" s="44">
        <v>1</v>
      </c>
      <c r="Q53" s="1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2</v>
      </c>
      <c r="I54" s="14">
        <v>0</v>
      </c>
      <c r="J54" s="14">
        <v>2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16">
        <v>1</v>
      </c>
      <c r="P54" s="44">
        <v>1</v>
      </c>
      <c r="Q54" s="1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4380.55</v>
      </c>
      <c r="H55" s="14">
        <f t="shared" si="15"/>
        <v>6</v>
      </c>
      <c r="I55" s="14">
        <v>1</v>
      </c>
      <c r="J55" s="14">
        <v>5</v>
      </c>
      <c r="K55" s="14">
        <v>0</v>
      </c>
      <c r="L55" s="14">
        <v>5</v>
      </c>
      <c r="M55" s="13">
        <v>2</v>
      </c>
      <c r="N55" s="15">
        <f t="shared" si="14"/>
        <v>0</v>
      </c>
      <c r="O55" s="16">
        <v>4380.55</v>
      </c>
      <c r="P55" s="44">
        <v>4380.55</v>
      </c>
      <c r="Q55" s="15">
        <f t="shared" si="7"/>
        <v>1</v>
      </c>
      <c r="R55" s="44">
        <v>4380.55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16">
        <v>1</v>
      </c>
      <c r="P56" s="44">
        <v>1</v>
      </c>
      <c r="Q56" s="1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9.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8</v>
      </c>
      <c r="I57" s="14">
        <v>3</v>
      </c>
      <c r="J57" s="14">
        <v>5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16">
        <v>1</v>
      </c>
      <c r="P57" s="44">
        <v>1</v>
      </c>
      <c r="Q57" s="1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 ht="20.25" customHeight="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8</v>
      </c>
      <c r="I58" s="14">
        <v>0</v>
      </c>
      <c r="J58" s="14">
        <v>8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16">
        <v>543.83000000000004</v>
      </c>
      <c r="P58" s="44">
        <v>543.83000000000004</v>
      </c>
      <c r="Q58" s="1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 ht="17.25" customHeight="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9801.76</v>
      </c>
      <c r="H59" s="14">
        <f t="shared" si="15"/>
        <v>9</v>
      </c>
      <c r="I59" s="14">
        <v>1</v>
      </c>
      <c r="J59" s="14">
        <v>8</v>
      </c>
      <c r="K59" s="14">
        <v>2</v>
      </c>
      <c r="L59" s="14">
        <v>10</v>
      </c>
      <c r="M59" s="13">
        <v>2</v>
      </c>
      <c r="N59" s="15">
        <f t="shared" si="14"/>
        <v>0.22222222222222221</v>
      </c>
      <c r="O59" s="16">
        <v>9801.76</v>
      </c>
      <c r="P59" s="44">
        <v>9801.76</v>
      </c>
      <c r="Q59" s="15">
        <f t="shared" si="7"/>
        <v>1</v>
      </c>
      <c r="R59" s="44">
        <v>9801.76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1</v>
      </c>
      <c r="I60" s="14">
        <v>0</v>
      </c>
      <c r="J60" s="14">
        <v>1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16">
        <v>1</v>
      </c>
      <c r="P60" s="44">
        <v>1</v>
      </c>
      <c r="Q60" s="1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 ht="13.5" customHeight="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11278.8</v>
      </c>
      <c r="H61" s="14">
        <f t="shared" si="15"/>
        <v>13</v>
      </c>
      <c r="I61" s="14">
        <v>5</v>
      </c>
      <c r="J61" s="14">
        <v>8</v>
      </c>
      <c r="K61" s="14">
        <v>3</v>
      </c>
      <c r="L61" s="14">
        <v>10</v>
      </c>
      <c r="M61" s="13">
        <v>3</v>
      </c>
      <c r="N61" s="15">
        <f t="shared" si="14"/>
        <v>0.23076923076923078</v>
      </c>
      <c r="O61" s="16">
        <v>11278.8</v>
      </c>
      <c r="P61" s="44">
        <v>11278.8</v>
      </c>
      <c r="Q61" s="15">
        <f t="shared" si="7"/>
        <v>1</v>
      </c>
      <c r="R61" s="44">
        <v>11278.8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 ht="16.5" customHeight="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6559.87</v>
      </c>
      <c r="H62" s="14">
        <f t="shared" si="15"/>
        <v>13</v>
      </c>
      <c r="I62" s="14">
        <v>2</v>
      </c>
      <c r="J62" s="14">
        <v>11</v>
      </c>
      <c r="K62" s="14">
        <v>2</v>
      </c>
      <c r="L62" s="14">
        <v>9</v>
      </c>
      <c r="M62" s="13">
        <v>2</v>
      </c>
      <c r="N62" s="15">
        <f t="shared" si="14"/>
        <v>0.15384615384615385</v>
      </c>
      <c r="O62" s="16">
        <v>6559.87</v>
      </c>
      <c r="P62" s="44">
        <v>6559.87</v>
      </c>
      <c r="Q62" s="15">
        <f t="shared" si="7"/>
        <v>1</v>
      </c>
      <c r="R62" s="44">
        <v>6559.87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 ht="18" customHeight="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4</v>
      </c>
      <c r="I63" s="14">
        <v>0</v>
      </c>
      <c r="J63" s="14">
        <v>4</v>
      </c>
      <c r="K63" s="14">
        <v>0</v>
      </c>
      <c r="L63" s="14">
        <v>0</v>
      </c>
      <c r="M63" s="13">
        <v>0</v>
      </c>
      <c r="N63" s="15">
        <v>0</v>
      </c>
      <c r="O63" s="16">
        <v>0</v>
      </c>
      <c r="P63" s="44">
        <v>0</v>
      </c>
      <c r="Q63" s="15">
        <f t="shared" si="7"/>
        <v>0</v>
      </c>
      <c r="R63" s="44">
        <v>0</v>
      </c>
      <c r="S63" s="45">
        <f t="shared" si="10"/>
        <v>0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7365.07</v>
      </c>
      <c r="H64" s="14">
        <f t="shared" si="15"/>
        <v>7</v>
      </c>
      <c r="I64" s="14">
        <v>0</v>
      </c>
      <c r="J64" s="14">
        <v>7</v>
      </c>
      <c r="K64" s="14">
        <v>3</v>
      </c>
      <c r="L64" s="14">
        <v>13</v>
      </c>
      <c r="M64" s="13">
        <v>3</v>
      </c>
      <c r="N64" s="15">
        <f t="shared" ref="N64:N73" si="17">IF(H64=0,0,K64/H64)</f>
        <v>0.42857142857142855</v>
      </c>
      <c r="O64" s="16">
        <v>7365.07</v>
      </c>
      <c r="P64" s="44">
        <v>7365.07</v>
      </c>
      <c r="Q64" s="15">
        <f t="shared" si="7"/>
        <v>1</v>
      </c>
      <c r="R64" s="44">
        <v>3314.06</v>
      </c>
      <c r="S64" s="45">
        <f t="shared" si="10"/>
        <v>0.44996992560831062</v>
      </c>
      <c r="T64" s="44">
        <f t="shared" si="11"/>
        <v>4051.0099999999998</v>
      </c>
      <c r="U64" s="15">
        <f t="shared" si="12"/>
        <v>0.55003007439168938</v>
      </c>
    </row>
    <row r="65" spans="1:21" ht="16.5" customHeight="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2349.4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3</v>
      </c>
      <c r="M65" s="13">
        <v>0</v>
      </c>
      <c r="N65" s="15">
        <f t="shared" si="17"/>
        <v>0</v>
      </c>
      <c r="O65" s="16">
        <v>2349.4</v>
      </c>
      <c r="P65" s="44">
        <v>2349.4</v>
      </c>
      <c r="Q65" s="15">
        <f t="shared" si="7"/>
        <v>1</v>
      </c>
      <c r="R65" s="44">
        <v>2349.4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 ht="16.5" customHeight="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2379.02</v>
      </c>
      <c r="H66" s="14">
        <f t="shared" si="15"/>
        <v>8</v>
      </c>
      <c r="I66" s="14">
        <v>0</v>
      </c>
      <c r="J66" s="14">
        <v>8</v>
      </c>
      <c r="K66" s="14">
        <v>0</v>
      </c>
      <c r="L66" s="14">
        <v>3</v>
      </c>
      <c r="M66" s="13">
        <v>0</v>
      </c>
      <c r="N66" s="15">
        <f t="shared" si="17"/>
        <v>0</v>
      </c>
      <c r="O66" s="16">
        <f>1078.2+1300.82</f>
        <v>2379.02</v>
      </c>
      <c r="P66" s="44">
        <f>O66</f>
        <v>2379.02</v>
      </c>
      <c r="Q66" s="15">
        <f t="shared" si="7"/>
        <v>1</v>
      </c>
      <c r="R66" s="44">
        <v>2379.02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1</v>
      </c>
      <c r="H67" s="14">
        <f t="shared" si="15"/>
        <v>8</v>
      </c>
      <c r="I67" s="14">
        <v>3</v>
      </c>
      <c r="J67" s="14">
        <v>5</v>
      </c>
      <c r="K67" s="14">
        <v>0</v>
      </c>
      <c r="L67" s="14">
        <v>0</v>
      </c>
      <c r="M67" s="13">
        <v>0</v>
      </c>
      <c r="N67" s="15">
        <f t="shared" si="17"/>
        <v>0</v>
      </c>
      <c r="O67" s="16">
        <v>1</v>
      </c>
      <c r="P67" s="44">
        <v>1</v>
      </c>
      <c r="Q67" s="15">
        <f t="shared" si="7"/>
        <v>1</v>
      </c>
      <c r="R67" s="44">
        <v>0</v>
      </c>
      <c r="S67" s="45">
        <f t="shared" si="10"/>
        <v>0</v>
      </c>
      <c r="T67" s="44">
        <f t="shared" si="11"/>
        <v>1</v>
      </c>
      <c r="U67" s="15">
        <f t="shared" si="12"/>
        <v>1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2246.66</v>
      </c>
      <c r="H68" s="14">
        <f t="shared" si="15"/>
        <v>8</v>
      </c>
      <c r="I68" s="14">
        <v>5</v>
      </c>
      <c r="J68" s="14">
        <v>3</v>
      </c>
      <c r="K68" s="14">
        <v>0</v>
      </c>
      <c r="L68" s="14">
        <v>2</v>
      </c>
      <c r="M68" s="13">
        <v>0</v>
      </c>
      <c r="N68" s="15">
        <f t="shared" si="17"/>
        <v>0</v>
      </c>
      <c r="O68" s="16">
        <v>2246.66</v>
      </c>
      <c r="P68" s="44">
        <v>2246.66</v>
      </c>
      <c r="Q68" s="15">
        <f t="shared" si="7"/>
        <v>1</v>
      </c>
      <c r="R68" s="44">
        <v>2246.66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5077.6000000000004</v>
      </c>
      <c r="H69" s="14">
        <f t="shared" si="15"/>
        <v>22</v>
      </c>
      <c r="I69" s="14">
        <v>4</v>
      </c>
      <c r="J69" s="14">
        <v>18</v>
      </c>
      <c r="K69" s="14">
        <v>2</v>
      </c>
      <c r="L69" s="14">
        <v>11</v>
      </c>
      <c r="M69" s="13">
        <v>2</v>
      </c>
      <c r="N69" s="15">
        <f t="shared" si="17"/>
        <v>9.0909090909090912E-2</v>
      </c>
      <c r="O69" s="16">
        <v>5077.6000000000004</v>
      </c>
      <c r="P69" s="44">
        <v>5077.6000000000004</v>
      </c>
      <c r="Q69" s="15">
        <f t="shared" si="7"/>
        <v>1</v>
      </c>
      <c r="R69" s="44">
        <v>5077.6000000000004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520.70000000000005</v>
      </c>
      <c r="H70" s="14">
        <f t="shared" si="15"/>
        <v>11</v>
      </c>
      <c r="I70" s="14">
        <v>3</v>
      </c>
      <c r="J70" s="14">
        <v>8</v>
      </c>
      <c r="K70" s="14">
        <v>0</v>
      </c>
      <c r="L70" s="14">
        <v>2</v>
      </c>
      <c r="M70" s="13">
        <v>0</v>
      </c>
      <c r="N70" s="15">
        <f t="shared" si="17"/>
        <v>0</v>
      </c>
      <c r="O70" s="16">
        <v>520.70000000000005</v>
      </c>
      <c r="P70" s="44">
        <v>520.70000000000005</v>
      </c>
      <c r="Q70" s="15">
        <f t="shared" ref="Q70:Q80" si="18">IF(O70=0,0,P70/O70)</f>
        <v>1</v>
      </c>
      <c r="R70" s="44">
        <v>520.70000000000005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 ht="17.25" customHeight="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3039.76</v>
      </c>
      <c r="H71" s="14">
        <f t="shared" si="15"/>
        <v>24</v>
      </c>
      <c r="I71" s="14">
        <v>0</v>
      </c>
      <c r="J71" s="14">
        <v>24</v>
      </c>
      <c r="K71" s="14">
        <v>3</v>
      </c>
      <c r="L71" s="14">
        <v>6</v>
      </c>
      <c r="M71" s="13">
        <v>3</v>
      </c>
      <c r="N71" s="15">
        <f t="shared" si="17"/>
        <v>0.125</v>
      </c>
      <c r="O71" s="16">
        <v>3039.76</v>
      </c>
      <c r="P71" s="44">
        <f>O71</f>
        <v>3039.76</v>
      </c>
      <c r="Q71" s="15">
        <f t="shared" si="18"/>
        <v>1</v>
      </c>
      <c r="R71" s="44">
        <v>3039.76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17411.3</v>
      </c>
      <c r="H72" s="14">
        <f t="shared" si="15"/>
        <v>9</v>
      </c>
      <c r="I72" s="14">
        <v>2</v>
      </c>
      <c r="J72" s="14">
        <v>7</v>
      </c>
      <c r="K72" s="14">
        <v>2</v>
      </c>
      <c r="L72" s="14">
        <v>17</v>
      </c>
      <c r="M72" s="13">
        <v>2</v>
      </c>
      <c r="N72" s="15">
        <f t="shared" si="17"/>
        <v>0.22222222222222221</v>
      </c>
      <c r="O72" s="16">
        <v>17411.3</v>
      </c>
      <c r="P72" s="44">
        <v>17411.3</v>
      </c>
      <c r="Q72" s="15">
        <f t="shared" si="18"/>
        <v>1</v>
      </c>
      <c r="R72" s="44">
        <v>11455.13</v>
      </c>
      <c r="S72" s="45">
        <f t="shared" si="10"/>
        <v>0.65791353890863979</v>
      </c>
      <c r="T72" s="44">
        <f t="shared" si="11"/>
        <v>5956.17</v>
      </c>
      <c r="U72" s="15">
        <f t="shared" si="12"/>
        <v>0.34208646109136021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1957.91</v>
      </c>
      <c r="H73" s="14">
        <f t="shared" si="15"/>
        <v>10</v>
      </c>
      <c r="I73" s="14">
        <v>1</v>
      </c>
      <c r="J73" s="14">
        <v>9</v>
      </c>
      <c r="K73" s="14">
        <v>1</v>
      </c>
      <c r="L73" s="14">
        <v>2</v>
      </c>
      <c r="M73" s="13">
        <v>1</v>
      </c>
      <c r="N73" s="15">
        <f t="shared" si="17"/>
        <v>0.1</v>
      </c>
      <c r="O73" s="16">
        <v>1957.91</v>
      </c>
      <c r="P73" s="44">
        <v>1957.91</v>
      </c>
      <c r="Q73" s="15">
        <f t="shared" si="18"/>
        <v>1</v>
      </c>
      <c r="R73" s="44">
        <v>1957.91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3</v>
      </c>
      <c r="I74" s="14">
        <v>2</v>
      </c>
      <c r="J74" s="14">
        <v>1</v>
      </c>
      <c r="K74" s="14">
        <v>1</v>
      </c>
      <c r="L74" s="14">
        <v>2</v>
      </c>
      <c r="M74" s="13">
        <v>1</v>
      </c>
      <c r="N74" s="15">
        <v>0</v>
      </c>
      <c r="O74" s="16">
        <v>1707.94</v>
      </c>
      <c r="P74" s="44">
        <v>1707.94</v>
      </c>
      <c r="Q74" s="15">
        <f t="shared" si="18"/>
        <v>1</v>
      </c>
      <c r="R74" s="44">
        <v>1707.94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 ht="18.75" customHeight="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6</v>
      </c>
      <c r="I75" s="14">
        <v>0</v>
      </c>
      <c r="J75" s="14">
        <v>6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0.16666666666666666</v>
      </c>
      <c r="O75" s="16">
        <f>122.8+5331.55</f>
        <v>5454.35</v>
      </c>
      <c r="P75" s="44">
        <f>O75</f>
        <v>5454.35</v>
      </c>
      <c r="Q75" s="1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 ht="15.75" customHeight="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1287.21</v>
      </c>
      <c r="H76" s="14">
        <f t="shared" si="15"/>
        <v>8</v>
      </c>
      <c r="I76" s="14">
        <v>0</v>
      </c>
      <c r="J76" s="14">
        <v>8</v>
      </c>
      <c r="K76" s="14">
        <v>0</v>
      </c>
      <c r="L76" s="14">
        <v>1</v>
      </c>
      <c r="M76" s="13">
        <v>0</v>
      </c>
      <c r="N76" s="15">
        <f t="shared" si="19"/>
        <v>0</v>
      </c>
      <c r="O76" s="16">
        <v>1287.21</v>
      </c>
      <c r="P76" s="44">
        <v>1287.21</v>
      </c>
      <c r="Q76" s="15">
        <f t="shared" si="18"/>
        <v>1</v>
      </c>
      <c r="R76" s="44">
        <v>1287.21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 ht="13.5" customHeight="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0</v>
      </c>
      <c r="H77" s="14">
        <f t="shared" si="15"/>
        <v>1</v>
      </c>
      <c r="I77" s="14">
        <v>0</v>
      </c>
      <c r="J77" s="14">
        <v>1</v>
      </c>
      <c r="K77" s="14">
        <v>0</v>
      </c>
      <c r="L77" s="14">
        <v>0</v>
      </c>
      <c r="M77" s="13">
        <v>0</v>
      </c>
      <c r="N77" s="15">
        <f t="shared" si="19"/>
        <v>0</v>
      </c>
      <c r="O77" s="16">
        <v>0</v>
      </c>
      <c r="P77" s="44">
        <v>0</v>
      </c>
      <c r="Q77" s="15">
        <f t="shared" si="18"/>
        <v>0</v>
      </c>
      <c r="R77" s="44">
        <v>0</v>
      </c>
      <c r="S77" s="45">
        <f t="shared" si="10"/>
        <v>0</v>
      </c>
      <c r="T77" s="44"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8409.56</v>
      </c>
      <c r="H78" s="14">
        <f t="shared" si="15"/>
        <v>24</v>
      </c>
      <c r="I78" s="14">
        <v>2</v>
      </c>
      <c r="J78" s="14">
        <v>22</v>
      </c>
      <c r="K78" s="14">
        <v>3</v>
      </c>
      <c r="L78" s="14">
        <v>16</v>
      </c>
      <c r="M78" s="13">
        <v>3</v>
      </c>
      <c r="N78" s="15">
        <f t="shared" si="19"/>
        <v>0.125</v>
      </c>
      <c r="O78" s="16">
        <v>8409.56</v>
      </c>
      <c r="P78" s="44">
        <v>8409.56</v>
      </c>
      <c r="Q78" s="15">
        <f t="shared" si="18"/>
        <v>1</v>
      </c>
      <c r="R78" s="44">
        <v>2716.41</v>
      </c>
      <c r="S78" s="45">
        <f t="shared" si="10"/>
        <v>0.32301452156831034</v>
      </c>
      <c r="T78" s="44">
        <f>(P78-R78)</f>
        <v>5693.15</v>
      </c>
      <c r="U78" s="15">
        <f t="shared" si="12"/>
        <v>0.67698547843168966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1</v>
      </c>
      <c r="H79" s="14">
        <f t="shared" si="15"/>
        <v>11</v>
      </c>
      <c r="I79" s="14">
        <v>2</v>
      </c>
      <c r="J79" s="14">
        <v>9</v>
      </c>
      <c r="K79" s="14">
        <v>0</v>
      </c>
      <c r="L79" s="14">
        <v>0</v>
      </c>
      <c r="M79" s="13">
        <v>0</v>
      </c>
      <c r="N79" s="15">
        <f t="shared" si="19"/>
        <v>0</v>
      </c>
      <c r="O79" s="16">
        <v>1</v>
      </c>
      <c r="P79" s="44">
        <v>1</v>
      </c>
      <c r="Q79" s="15">
        <f t="shared" si="18"/>
        <v>1</v>
      </c>
      <c r="R79" s="44">
        <v>0</v>
      </c>
      <c r="S79" s="45">
        <f t="shared" si="10"/>
        <v>0</v>
      </c>
      <c r="T79" s="44">
        <f>(P79-R79)</f>
        <v>1</v>
      </c>
      <c r="U79" s="15">
        <f t="shared" si="12"/>
        <v>1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338774.97999999992</v>
      </c>
      <c r="H80" s="19">
        <f t="shared" si="20"/>
        <v>717</v>
      </c>
      <c r="I80" s="19">
        <f t="shared" si="20"/>
        <v>112</v>
      </c>
      <c r="J80" s="19">
        <f t="shared" si="20"/>
        <v>607</v>
      </c>
      <c r="K80" s="19">
        <f t="shared" si="20"/>
        <v>107</v>
      </c>
      <c r="L80" s="19">
        <f t="shared" si="20"/>
        <v>461</v>
      </c>
      <c r="M80" s="19">
        <f t="shared" si="20"/>
        <v>108</v>
      </c>
      <c r="N80" s="15">
        <f t="shared" si="19"/>
        <v>0.14923291492329149</v>
      </c>
      <c r="O80" s="20">
        <f>SUM(O6:O79)</f>
        <v>340479.91999999993</v>
      </c>
      <c r="P80" s="46">
        <f>SUM(P6:P79)</f>
        <v>340479.91999999993</v>
      </c>
      <c r="Q80" s="15">
        <f t="shared" si="18"/>
        <v>1</v>
      </c>
      <c r="R80" s="46">
        <f>SUM(R6:R79)</f>
        <v>265861.91999999993</v>
      </c>
      <c r="S80" s="45">
        <f t="shared" si="10"/>
        <v>0.78084463835635298</v>
      </c>
      <c r="T80" s="46">
        <f>SUM(T6:T79)</f>
        <v>74616.999999999985</v>
      </c>
      <c r="U80" s="15">
        <f t="shared" si="12"/>
        <v>0.21915242461288173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80"/>
  <sheetViews>
    <sheetView topLeftCell="D56" workbookViewId="0">
      <selection activeCell="R81" sqref="R81"/>
    </sheetView>
  </sheetViews>
  <sheetFormatPr defaultRowHeight="15"/>
  <cols>
    <col min="1" max="1" width="8.7109375"/>
    <col min="2" max="2" width="23.28515625"/>
    <col min="3" max="3" width="19.7109375"/>
    <col min="4" max="4" width="36.7109375"/>
    <col min="5" max="5" width="25.28515625"/>
    <col min="6" max="6" width="18.85546875"/>
    <col min="7" max="7" width="18.28515625"/>
    <col min="8" max="8" width="15"/>
    <col min="9" max="9" width="17.28515625"/>
    <col min="10" max="10" width="16.28515625"/>
    <col min="11" max="11" width="8.7109375"/>
    <col min="12" max="12" width="17.140625"/>
    <col min="13" max="13" width="19.42578125"/>
    <col min="14" max="14" width="18.42578125"/>
    <col min="15" max="15" width="19.5703125"/>
    <col min="16" max="16" width="12.85546875" style="43"/>
    <col min="17" max="17" width="23" style="43"/>
    <col min="18" max="18" width="12" style="43"/>
    <col min="19" max="19" width="19.140625" style="43"/>
    <col min="20" max="20" width="15.85546875" style="43"/>
    <col min="21" max="21" width="26.85546875"/>
    <col min="22" max="1025" width="8.7109375"/>
  </cols>
  <sheetData>
    <row r="1" spans="1:21" ht="54.75" customHeight="1">
      <c r="A1" s="116" t="s">
        <v>220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60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2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4135.29</v>
      </c>
      <c r="H6" s="14">
        <f t="shared" ref="H6:H39" si="1">SUM(I6+J6)</f>
        <v>11</v>
      </c>
      <c r="I6" s="14">
        <v>3</v>
      </c>
      <c r="J6" s="14">
        <v>8</v>
      </c>
      <c r="K6" s="14">
        <v>0</v>
      </c>
      <c r="L6" s="14">
        <v>4</v>
      </c>
      <c r="M6" s="13">
        <v>0</v>
      </c>
      <c r="N6" s="15">
        <f>IF(H6=0,0,K6/H6)</f>
        <v>0</v>
      </c>
      <c r="O6" s="16">
        <v>4135.29</v>
      </c>
      <c r="P6" s="44">
        <v>4135.29</v>
      </c>
      <c r="Q6" s="45">
        <f t="shared" ref="Q6:Q37" si="2">IF(O6=0,0,P6/O6)</f>
        <v>1</v>
      </c>
      <c r="R6" s="44">
        <v>4135.29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3</v>
      </c>
      <c r="I7" s="14">
        <v>0</v>
      </c>
      <c r="J7" s="14">
        <v>3</v>
      </c>
      <c r="K7" s="14">
        <v>2</v>
      </c>
      <c r="L7" s="14">
        <v>2</v>
      </c>
      <c r="M7" s="13">
        <v>2</v>
      </c>
      <c r="N7" s="15">
        <f>IF(H7=0,0,K7/H7)</f>
        <v>0.66666666666666663</v>
      </c>
      <c r="O7" s="16">
        <v>1181.46</v>
      </c>
      <c r="P7" s="44">
        <v>1181.46</v>
      </c>
      <c r="Q7" s="4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8</v>
      </c>
      <c r="I8" s="14">
        <v>3</v>
      </c>
      <c r="J8" s="14">
        <v>5</v>
      </c>
      <c r="K8" s="14">
        <v>1</v>
      </c>
      <c r="L8" s="14">
        <v>3</v>
      </c>
      <c r="M8" s="13">
        <v>1</v>
      </c>
      <c r="N8" s="15">
        <f>IF(H8=0,0,K8/H8)</f>
        <v>0.125</v>
      </c>
      <c r="O8" s="16">
        <v>3384.04</v>
      </c>
      <c r="P8" s="44">
        <v>3384.04</v>
      </c>
      <c r="Q8" s="45">
        <f t="shared" si="2"/>
        <v>1</v>
      </c>
      <c r="R8" s="44">
        <v>0</v>
      </c>
      <c r="S8" s="45">
        <f t="shared" si="3"/>
        <v>0</v>
      </c>
      <c r="T8" s="44">
        <f t="shared" si="4"/>
        <v>3384.04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24</v>
      </c>
      <c r="I9" s="14">
        <v>0</v>
      </c>
      <c r="J9" s="14">
        <v>24</v>
      </c>
      <c r="K9" s="14">
        <v>0</v>
      </c>
      <c r="L9" s="14">
        <v>14</v>
      </c>
      <c r="M9" s="13">
        <v>0</v>
      </c>
      <c r="N9" s="15" t="s">
        <v>198</v>
      </c>
      <c r="O9" s="16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16">
        <v>4328.32</v>
      </c>
      <c r="P10" s="44">
        <v>4328.32</v>
      </c>
      <c r="Q10" s="45">
        <f t="shared" si="2"/>
        <v>1</v>
      </c>
      <c r="R10" s="44">
        <v>2715.08</v>
      </c>
      <c r="S10" s="45">
        <f t="shared" si="3"/>
        <v>0.62728264083986396</v>
      </c>
      <c r="T10" s="44">
        <f t="shared" si="4"/>
        <v>1613.2399999999998</v>
      </c>
      <c r="U10" s="15">
        <f t="shared" si="5"/>
        <v>0.37271735916013599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1"/>
        <v>9</v>
      </c>
      <c r="I11" s="14">
        <v>2</v>
      </c>
      <c r="J11" s="14">
        <v>7</v>
      </c>
      <c r="K11" s="14">
        <v>2</v>
      </c>
      <c r="L11" s="14">
        <v>14</v>
      </c>
      <c r="M11" s="13">
        <v>2</v>
      </c>
      <c r="N11" s="15">
        <f t="shared" si="6"/>
        <v>0.22222222222222221</v>
      </c>
      <c r="O11" s="16">
        <v>11402.73</v>
      </c>
      <c r="P11" s="44">
        <v>11402.73</v>
      </c>
      <c r="Q11" s="45">
        <f t="shared" si="2"/>
        <v>1</v>
      </c>
      <c r="R11" s="44">
        <v>6474.44</v>
      </c>
      <c r="S11" s="45">
        <f t="shared" si="3"/>
        <v>0.5677973608074558</v>
      </c>
      <c r="T11" s="44">
        <f t="shared" si="4"/>
        <v>4928.29</v>
      </c>
      <c r="U11" s="15">
        <f t="shared" si="5"/>
        <v>0.43220263919254426</v>
      </c>
    </row>
    <row r="12" spans="1:21" ht="1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9</v>
      </c>
      <c r="I12" s="14">
        <v>0</v>
      </c>
      <c r="J12" s="14">
        <v>9</v>
      </c>
      <c r="K12" s="14">
        <v>0</v>
      </c>
      <c r="L12" s="14">
        <v>5</v>
      </c>
      <c r="M12" s="13">
        <v>0</v>
      </c>
      <c r="N12" s="15">
        <f t="shared" si="6"/>
        <v>0</v>
      </c>
      <c r="O12" s="16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1179.26</v>
      </c>
      <c r="H13" s="14">
        <f t="shared" si="1"/>
        <v>9</v>
      </c>
      <c r="I13" s="14">
        <v>0</v>
      </c>
      <c r="J13" s="14">
        <v>9</v>
      </c>
      <c r="K13" s="14">
        <v>0</v>
      </c>
      <c r="L13" s="14">
        <v>3</v>
      </c>
      <c r="M13" s="13">
        <v>0</v>
      </c>
      <c r="N13" s="15">
        <f t="shared" si="6"/>
        <v>0</v>
      </c>
      <c r="O13" s="16">
        <v>1179.26</v>
      </c>
      <c r="P13" s="44">
        <v>1179.26</v>
      </c>
      <c r="Q13" s="45">
        <f t="shared" si="2"/>
        <v>1</v>
      </c>
      <c r="R13" s="44">
        <v>0</v>
      </c>
      <c r="S13" s="45">
        <f t="shared" si="3"/>
        <v>0</v>
      </c>
      <c r="T13" s="44">
        <f t="shared" si="4"/>
        <v>1179.26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9542.1299999999992</v>
      </c>
      <c r="H14" s="14">
        <f t="shared" si="1"/>
        <v>10</v>
      </c>
      <c r="I14" s="14">
        <v>2</v>
      </c>
      <c r="J14" s="14">
        <v>8</v>
      </c>
      <c r="K14" s="14">
        <v>0</v>
      </c>
      <c r="L14" s="14">
        <v>9</v>
      </c>
      <c r="M14" s="13">
        <v>0</v>
      </c>
      <c r="N14" s="15">
        <f t="shared" si="6"/>
        <v>0</v>
      </c>
      <c r="O14" s="16">
        <v>9542.1299999999992</v>
      </c>
      <c r="P14" s="44">
        <v>9542.1299999999992</v>
      </c>
      <c r="Q14" s="45">
        <f t="shared" si="2"/>
        <v>1</v>
      </c>
      <c r="R14" s="44">
        <v>9542.1299999999992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2150.67</v>
      </c>
      <c r="H15" s="14">
        <f t="shared" si="1"/>
        <v>4</v>
      </c>
      <c r="I15" s="14">
        <v>0</v>
      </c>
      <c r="J15" s="14">
        <v>4</v>
      </c>
      <c r="K15" s="14">
        <v>1</v>
      </c>
      <c r="L15" s="14">
        <v>6</v>
      </c>
      <c r="M15" s="13">
        <v>1</v>
      </c>
      <c r="N15" s="15">
        <f t="shared" si="6"/>
        <v>0.25</v>
      </c>
      <c r="O15" s="16">
        <v>2150.67</v>
      </c>
      <c r="P15" s="44">
        <v>2150.67</v>
      </c>
      <c r="Q15" s="45">
        <f t="shared" si="2"/>
        <v>1</v>
      </c>
      <c r="R15" s="44">
        <v>2150.67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14420.8</v>
      </c>
      <c r="H16" s="14">
        <f t="shared" si="1"/>
        <v>27</v>
      </c>
      <c r="I16" s="14">
        <v>3</v>
      </c>
      <c r="J16" s="14">
        <v>24</v>
      </c>
      <c r="K16" s="14">
        <v>6</v>
      </c>
      <c r="L16" s="14">
        <v>22</v>
      </c>
      <c r="M16" s="13">
        <v>6</v>
      </c>
      <c r="N16" s="15">
        <f t="shared" si="6"/>
        <v>0.22222222222222221</v>
      </c>
      <c r="O16" s="16">
        <v>14420.8</v>
      </c>
      <c r="P16" s="44">
        <v>14420.8</v>
      </c>
      <c r="Q16" s="45">
        <f t="shared" si="2"/>
        <v>1</v>
      </c>
      <c r="R16" s="44">
        <v>14420.8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12393.75</v>
      </c>
      <c r="H17" s="14">
        <f t="shared" si="1"/>
        <v>12</v>
      </c>
      <c r="I17" s="14">
        <v>3</v>
      </c>
      <c r="J17" s="14">
        <v>9</v>
      </c>
      <c r="K17" s="14">
        <v>3</v>
      </c>
      <c r="L17" s="14">
        <v>15</v>
      </c>
      <c r="M17" s="13">
        <v>3</v>
      </c>
      <c r="N17" s="15">
        <f t="shared" si="6"/>
        <v>0.25</v>
      </c>
      <c r="O17" s="16">
        <v>12393.75</v>
      </c>
      <c r="P17" s="44">
        <v>12393.75</v>
      </c>
      <c r="Q17" s="45">
        <f t="shared" si="2"/>
        <v>1</v>
      </c>
      <c r="R17" s="44">
        <v>3145.29</v>
      </c>
      <c r="S17" s="45">
        <f t="shared" si="3"/>
        <v>0.25378033282904688</v>
      </c>
      <c r="T17" s="44">
        <f t="shared" si="4"/>
        <v>9248.4599999999991</v>
      </c>
      <c r="U17" s="15">
        <f t="shared" si="5"/>
        <v>0.746219667170953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3349.21</v>
      </c>
      <c r="H18" s="14">
        <f t="shared" si="1"/>
        <v>16</v>
      </c>
      <c r="I18" s="14">
        <v>5</v>
      </c>
      <c r="J18" s="14">
        <v>11</v>
      </c>
      <c r="K18" s="14">
        <v>1</v>
      </c>
      <c r="L18" s="14">
        <v>7</v>
      </c>
      <c r="M18" s="13">
        <v>1</v>
      </c>
      <c r="N18" s="15">
        <f t="shared" si="6"/>
        <v>6.25E-2</v>
      </c>
      <c r="O18" s="16">
        <v>3349.21</v>
      </c>
      <c r="P18" s="44">
        <v>3349.21</v>
      </c>
      <c r="Q18" s="45">
        <f t="shared" si="2"/>
        <v>1</v>
      </c>
      <c r="R18" s="44">
        <v>1979.86</v>
      </c>
      <c r="S18" s="45">
        <f t="shared" si="3"/>
        <v>0.59114238880213543</v>
      </c>
      <c r="T18" s="44">
        <f t="shared" si="4"/>
        <v>1369.3500000000001</v>
      </c>
      <c r="U18" s="15">
        <f t="shared" si="5"/>
        <v>0.40885761119786462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9692.9699999999993</v>
      </c>
      <c r="H19" s="14">
        <f t="shared" si="1"/>
        <v>11</v>
      </c>
      <c r="I19" s="14">
        <v>4</v>
      </c>
      <c r="J19" s="14">
        <v>7</v>
      </c>
      <c r="K19" s="14">
        <v>4</v>
      </c>
      <c r="L19" s="14">
        <v>13</v>
      </c>
      <c r="M19" s="13">
        <v>4</v>
      </c>
      <c r="N19" s="15">
        <f t="shared" si="6"/>
        <v>0.36363636363636365</v>
      </c>
      <c r="O19" s="16">
        <v>9692.9699999999993</v>
      </c>
      <c r="P19" s="44">
        <v>9692.9699999999993</v>
      </c>
      <c r="Q19" s="45">
        <f t="shared" si="2"/>
        <v>1</v>
      </c>
      <c r="R19" s="44">
        <v>3223.67</v>
      </c>
      <c r="S19" s="45">
        <f t="shared" si="3"/>
        <v>0.33257814684250547</v>
      </c>
      <c r="T19" s="44">
        <f t="shared" si="4"/>
        <v>6469.2999999999993</v>
      </c>
      <c r="U19" s="15">
        <f t="shared" si="5"/>
        <v>0.66742185315749447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15</v>
      </c>
      <c r="I20" s="14">
        <v>2</v>
      </c>
      <c r="J20" s="14">
        <v>13</v>
      </c>
      <c r="K20" s="14">
        <v>1</v>
      </c>
      <c r="L20" s="14">
        <v>14</v>
      </c>
      <c r="M20" s="13">
        <v>1</v>
      </c>
      <c r="N20" s="15">
        <f t="shared" si="6"/>
        <v>6.6666666666666666E-2</v>
      </c>
      <c r="O20" s="16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f t="shared" si="1"/>
        <v>11</v>
      </c>
      <c r="I21" s="14">
        <v>2</v>
      </c>
      <c r="J21" s="14">
        <v>9</v>
      </c>
      <c r="K21" s="14">
        <v>0</v>
      </c>
      <c r="L21" s="14">
        <v>3</v>
      </c>
      <c r="M21" s="13">
        <v>0</v>
      </c>
      <c r="N21" s="15">
        <f t="shared" si="6"/>
        <v>0</v>
      </c>
      <c r="O21" s="16">
        <v>2809.76</v>
      </c>
      <c r="P21" s="44">
        <v>2809.76</v>
      </c>
      <c r="Q21" s="4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1"/>
        <v>22</v>
      </c>
      <c r="I22" s="14">
        <v>7</v>
      </c>
      <c r="J22" s="14">
        <v>15</v>
      </c>
      <c r="K22" s="14">
        <v>16</v>
      </c>
      <c r="L22" s="14">
        <v>37</v>
      </c>
      <c r="M22" s="13">
        <v>16</v>
      </c>
      <c r="N22" s="15">
        <f t="shared" si="6"/>
        <v>0.72727272727272729</v>
      </c>
      <c r="O22" s="16">
        <v>23238.31</v>
      </c>
      <c r="P22" s="44">
        <v>23238.31</v>
      </c>
      <c r="Q22" s="45">
        <f t="shared" si="2"/>
        <v>1</v>
      </c>
      <c r="R22" s="44">
        <v>20863.39</v>
      </c>
      <c r="S22" s="45">
        <f t="shared" si="3"/>
        <v>0.89780151826875532</v>
      </c>
      <c r="T22" s="44">
        <f t="shared" si="4"/>
        <v>2374.9200000000019</v>
      </c>
      <c r="U22" s="15">
        <f t="shared" si="5"/>
        <v>0.10219848173124473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13403.28</v>
      </c>
      <c r="H23" s="14">
        <f t="shared" si="1"/>
        <v>25</v>
      </c>
      <c r="I23" s="14">
        <v>5</v>
      </c>
      <c r="J23" s="14">
        <v>20</v>
      </c>
      <c r="K23" s="14">
        <v>0</v>
      </c>
      <c r="L23" s="14">
        <v>8</v>
      </c>
      <c r="M23" s="13">
        <v>0</v>
      </c>
      <c r="N23" s="15">
        <f t="shared" si="6"/>
        <v>0</v>
      </c>
      <c r="O23" s="16">
        <v>13403.28</v>
      </c>
      <c r="P23" s="44">
        <v>13403.28</v>
      </c>
      <c r="Q23" s="45">
        <f t="shared" si="2"/>
        <v>1</v>
      </c>
      <c r="R23" s="44">
        <v>13403.28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6"/>
        <v>0.1</v>
      </c>
      <c r="O24" s="16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18872.53</v>
      </c>
      <c r="H25" s="14">
        <f t="shared" si="1"/>
        <v>19</v>
      </c>
      <c r="I25" s="14">
        <v>1</v>
      </c>
      <c r="J25" s="14">
        <v>18</v>
      </c>
      <c r="K25" s="14">
        <v>1</v>
      </c>
      <c r="L25" s="14">
        <v>35</v>
      </c>
      <c r="M25" s="13">
        <v>1</v>
      </c>
      <c r="N25" s="15">
        <f t="shared" si="6"/>
        <v>5.2631578947368418E-2</v>
      </c>
      <c r="O25" s="16">
        <v>18872.53</v>
      </c>
      <c r="P25" s="44">
        <v>18872.53</v>
      </c>
      <c r="Q25" s="45">
        <f t="shared" si="2"/>
        <v>1</v>
      </c>
      <c r="R25" s="44">
        <v>18872.53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2</v>
      </c>
      <c r="I26" s="14">
        <v>0</v>
      </c>
      <c r="J26" s="14">
        <v>2</v>
      </c>
      <c r="K26" s="14">
        <v>0</v>
      </c>
      <c r="L26" s="14">
        <v>0</v>
      </c>
      <c r="M26" s="13">
        <v>0</v>
      </c>
      <c r="N26" s="15">
        <f t="shared" si="6"/>
        <v>0</v>
      </c>
      <c r="O26" s="16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9</v>
      </c>
      <c r="I27" s="14">
        <v>2</v>
      </c>
      <c r="J27" s="14">
        <v>7</v>
      </c>
      <c r="K27" s="14">
        <v>0</v>
      </c>
      <c r="L27" s="14">
        <v>0</v>
      </c>
      <c r="M27" s="13">
        <v>0</v>
      </c>
      <c r="N27" s="15">
        <f t="shared" si="6"/>
        <v>0</v>
      </c>
      <c r="O27" s="16">
        <v>1</v>
      </c>
      <c r="P27" s="44">
        <v>1</v>
      </c>
      <c r="Q27" s="4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1</v>
      </c>
      <c r="I28" s="14">
        <v>0</v>
      </c>
      <c r="J28" s="14">
        <v>1</v>
      </c>
      <c r="K28" s="14">
        <v>0</v>
      </c>
      <c r="L28" s="14">
        <v>0</v>
      </c>
      <c r="M28" s="13">
        <v>0</v>
      </c>
      <c r="N28" s="15">
        <f t="shared" si="6"/>
        <v>0</v>
      </c>
      <c r="O28" s="16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16757.45</v>
      </c>
      <c r="H29" s="14">
        <f t="shared" si="1"/>
        <v>27</v>
      </c>
      <c r="I29" s="14">
        <v>10</v>
      </c>
      <c r="J29" s="14">
        <v>17</v>
      </c>
      <c r="K29" s="14">
        <v>8</v>
      </c>
      <c r="L29" s="14">
        <v>26</v>
      </c>
      <c r="M29" s="13">
        <v>8</v>
      </c>
      <c r="N29" s="15">
        <f t="shared" si="6"/>
        <v>0.29629629629629628</v>
      </c>
      <c r="O29" s="16">
        <v>16757.45</v>
      </c>
      <c r="P29" s="44">
        <v>16757.45</v>
      </c>
      <c r="Q29" s="45">
        <f t="shared" si="2"/>
        <v>1</v>
      </c>
      <c r="R29" s="44">
        <v>16757.45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11</v>
      </c>
      <c r="I30" s="14">
        <v>2</v>
      </c>
      <c r="J30" s="14">
        <v>9</v>
      </c>
      <c r="K30" s="14">
        <v>0</v>
      </c>
      <c r="L30" s="14">
        <v>0</v>
      </c>
      <c r="M30" s="13">
        <v>0</v>
      </c>
      <c r="N30" s="15">
        <f t="shared" si="6"/>
        <v>0</v>
      </c>
      <c r="O30" s="16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1"/>
        <v>6</v>
      </c>
      <c r="I31" s="14">
        <v>0</v>
      </c>
      <c r="J31" s="14">
        <v>6</v>
      </c>
      <c r="K31" s="14">
        <v>0</v>
      </c>
      <c r="L31" s="14">
        <v>3</v>
      </c>
      <c r="M31" s="13">
        <v>0</v>
      </c>
      <c r="N31" s="15">
        <f t="shared" si="6"/>
        <v>0</v>
      </c>
      <c r="O31" s="16">
        <v>2300.0100000000002</v>
      </c>
      <c r="P31" s="44">
        <v>2300.0100000000002</v>
      </c>
      <c r="Q31" s="45">
        <f t="shared" si="2"/>
        <v>1</v>
      </c>
      <c r="R31" s="44">
        <v>1305.7</v>
      </c>
      <c r="S31" s="45">
        <f t="shared" si="3"/>
        <v>0.56769318394267843</v>
      </c>
      <c r="T31" s="44">
        <f t="shared" si="4"/>
        <v>994.31000000000017</v>
      </c>
      <c r="U31" s="15">
        <f t="shared" si="5"/>
        <v>0.43230681605732152</v>
      </c>
    </row>
    <row r="32" spans="1:2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10</v>
      </c>
      <c r="M32" s="13">
        <v>2</v>
      </c>
      <c r="N32" s="15">
        <f t="shared" si="6"/>
        <v>0.18181818181818182</v>
      </c>
      <c r="O32" s="16">
        <v>5319.23</v>
      </c>
      <c r="P32" s="44">
        <v>5319.23</v>
      </c>
      <c r="Q32" s="45">
        <f t="shared" si="2"/>
        <v>1</v>
      </c>
      <c r="R32" s="44">
        <v>0</v>
      </c>
      <c r="S32" s="45">
        <f t="shared" si="3"/>
        <v>0</v>
      </c>
      <c r="T32" s="44">
        <f t="shared" si="4"/>
        <v>5319.23</v>
      </c>
      <c r="U32" s="15">
        <f t="shared" si="5"/>
        <v>1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4</v>
      </c>
      <c r="I33" s="14">
        <v>0</v>
      </c>
      <c r="J33" s="14">
        <v>4</v>
      </c>
      <c r="K33" s="14">
        <v>0</v>
      </c>
      <c r="L33" s="14">
        <v>7</v>
      </c>
      <c r="M33" s="13">
        <v>0</v>
      </c>
      <c r="N33" s="15">
        <f t="shared" si="6"/>
        <v>0</v>
      </c>
      <c r="O33" s="16">
        <v>4301.8599999999997</v>
      </c>
      <c r="P33" s="44">
        <v>4301.8599999999997</v>
      </c>
      <c r="Q33" s="45">
        <f t="shared" si="2"/>
        <v>1</v>
      </c>
      <c r="R33" s="44">
        <v>0</v>
      </c>
      <c r="S33" s="45">
        <f t="shared" si="3"/>
        <v>0</v>
      </c>
      <c r="T33" s="44">
        <f t="shared" si="4"/>
        <v>4301.8599999999997</v>
      </c>
      <c r="U33" s="15">
        <f t="shared" si="5"/>
        <v>1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4882.8</v>
      </c>
      <c r="H34" s="14">
        <f t="shared" si="1"/>
        <v>5</v>
      </c>
      <c r="I34" s="14">
        <v>0</v>
      </c>
      <c r="J34" s="14">
        <v>5</v>
      </c>
      <c r="K34" s="14">
        <v>0</v>
      </c>
      <c r="L34" s="14">
        <v>6</v>
      </c>
      <c r="M34" s="13">
        <v>0</v>
      </c>
      <c r="N34" s="15">
        <f t="shared" si="6"/>
        <v>0</v>
      </c>
      <c r="O34" s="16">
        <v>4882.8</v>
      </c>
      <c r="P34" s="44">
        <v>4882.8</v>
      </c>
      <c r="Q34" s="45">
        <f t="shared" si="2"/>
        <v>1</v>
      </c>
      <c r="R34" s="44">
        <v>2678.38</v>
      </c>
      <c r="S34" s="45">
        <f t="shared" si="3"/>
        <v>0.54853362824608831</v>
      </c>
      <c r="T34" s="44">
        <f t="shared" si="4"/>
        <v>2204.42</v>
      </c>
      <c r="U34" s="15">
        <f t="shared" si="5"/>
        <v>0.45146637175391169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16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3431.11</v>
      </c>
      <c r="H36" s="14">
        <f t="shared" si="1"/>
        <v>5</v>
      </c>
      <c r="I36" s="14">
        <v>0</v>
      </c>
      <c r="J36" s="14">
        <v>5</v>
      </c>
      <c r="K36" s="14">
        <v>1</v>
      </c>
      <c r="L36" s="14">
        <v>7</v>
      </c>
      <c r="M36" s="13">
        <v>1</v>
      </c>
      <c r="N36" s="15">
        <f t="shared" si="6"/>
        <v>0.2</v>
      </c>
      <c r="O36" s="16">
        <v>3431.11</v>
      </c>
      <c r="P36" s="44">
        <v>3431.11</v>
      </c>
      <c r="Q36" s="45">
        <f t="shared" si="2"/>
        <v>1</v>
      </c>
      <c r="R36" s="44">
        <v>2121.15</v>
      </c>
      <c r="S36" s="45">
        <f t="shared" si="3"/>
        <v>0.61821101626004415</v>
      </c>
      <c r="T36" s="44">
        <f t="shared" si="4"/>
        <v>1309.96</v>
      </c>
      <c r="U36" s="15">
        <f t="shared" si="5"/>
        <v>0.38178898373995585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3939.93</v>
      </c>
      <c r="H37" s="14">
        <f t="shared" si="1"/>
        <v>6</v>
      </c>
      <c r="I37" s="14">
        <v>2</v>
      </c>
      <c r="J37" s="14">
        <v>4</v>
      </c>
      <c r="K37" s="14">
        <v>2</v>
      </c>
      <c r="L37" s="14">
        <v>5</v>
      </c>
      <c r="M37" s="13">
        <v>2</v>
      </c>
      <c r="N37" s="15">
        <f t="shared" si="6"/>
        <v>0.33333333333333331</v>
      </c>
      <c r="O37" s="16">
        <v>3939.93</v>
      </c>
      <c r="P37" s="44">
        <v>3939.93</v>
      </c>
      <c r="Q37" s="45">
        <f t="shared" si="2"/>
        <v>1</v>
      </c>
      <c r="R37" s="44">
        <v>3939.93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1"/>
        <v>4</v>
      </c>
      <c r="I38" s="14">
        <v>0</v>
      </c>
      <c r="J38" s="14">
        <v>4</v>
      </c>
      <c r="K38" s="14">
        <v>1</v>
      </c>
      <c r="L38" s="14">
        <v>3</v>
      </c>
      <c r="M38" s="13">
        <v>1</v>
      </c>
      <c r="N38" s="15">
        <f t="shared" si="6"/>
        <v>0.25</v>
      </c>
      <c r="O38" s="16">
        <v>1048.48</v>
      </c>
      <c r="P38" s="44">
        <v>1048.48</v>
      </c>
      <c r="Q38" s="45">
        <f t="shared" ref="Q38:Q69" si="7">IF(O38=0,0,P38/O38)</f>
        <v>1</v>
      </c>
      <c r="R38" s="44">
        <v>317.68</v>
      </c>
      <c r="S38" s="45">
        <f t="shared" si="3"/>
        <v>0.30299099649015721</v>
      </c>
      <c r="T38" s="44">
        <f t="shared" si="4"/>
        <v>730.8</v>
      </c>
      <c r="U38" s="15">
        <f t="shared" si="5"/>
        <v>0.69700900350984274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2981.91</v>
      </c>
      <c r="H39" s="14">
        <f t="shared" si="1"/>
        <v>7</v>
      </c>
      <c r="I39" s="14">
        <v>1</v>
      </c>
      <c r="J39" s="14">
        <v>6</v>
      </c>
      <c r="K39" s="14">
        <v>2</v>
      </c>
      <c r="L39" s="14">
        <v>3</v>
      </c>
      <c r="M39" s="13">
        <v>2</v>
      </c>
      <c r="N39" s="15">
        <f t="shared" si="6"/>
        <v>0.2857142857142857</v>
      </c>
      <c r="O39" s="16">
        <v>2981.91</v>
      </c>
      <c r="P39" s="44">
        <v>2981.91</v>
      </c>
      <c r="Q39" s="45">
        <f t="shared" si="7"/>
        <v>1</v>
      </c>
      <c r="R39" s="44">
        <v>2981.91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21026.66</v>
      </c>
      <c r="H40" s="14">
        <v>18</v>
      </c>
      <c r="I40" s="14">
        <v>5</v>
      </c>
      <c r="J40" s="14">
        <v>15</v>
      </c>
      <c r="K40" s="14">
        <v>10</v>
      </c>
      <c r="L40" s="14">
        <v>22</v>
      </c>
      <c r="M40" s="13">
        <v>10</v>
      </c>
      <c r="N40" s="15">
        <f t="shared" si="6"/>
        <v>0.55555555555555558</v>
      </c>
      <c r="O40" s="16">
        <v>21026.66</v>
      </c>
      <c r="P40" s="44">
        <v>21026.66</v>
      </c>
      <c r="Q40" s="45">
        <f t="shared" si="7"/>
        <v>1</v>
      </c>
      <c r="R40" s="44">
        <v>21026.66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5622.47</v>
      </c>
      <c r="H41" s="14">
        <f t="shared" ref="H41:H51" si="8">SUM(I41+J41)</f>
        <v>16</v>
      </c>
      <c r="I41" s="14">
        <v>0</v>
      </c>
      <c r="J41" s="14">
        <v>16</v>
      </c>
      <c r="K41" s="14">
        <v>8</v>
      </c>
      <c r="L41" s="14">
        <v>18</v>
      </c>
      <c r="M41" s="13">
        <v>8</v>
      </c>
      <c r="N41" s="15">
        <f t="shared" si="6"/>
        <v>0.5</v>
      </c>
      <c r="O41" s="16">
        <v>5622.47</v>
      </c>
      <c r="P41" s="44">
        <v>5622.47</v>
      </c>
      <c r="Q41" s="45">
        <f t="shared" si="7"/>
        <v>1</v>
      </c>
      <c r="R41" s="44">
        <v>5622.47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39148.94</v>
      </c>
      <c r="H42" s="14">
        <f t="shared" si="8"/>
        <v>10</v>
      </c>
      <c r="I42" s="14">
        <v>2</v>
      </c>
      <c r="J42" s="14">
        <v>8</v>
      </c>
      <c r="K42" s="14">
        <v>3</v>
      </c>
      <c r="L42" s="14">
        <v>18</v>
      </c>
      <c r="M42" s="13">
        <v>2</v>
      </c>
      <c r="N42" s="15">
        <f t="shared" si="6"/>
        <v>0.3</v>
      </c>
      <c r="O42" s="16">
        <v>39148.94</v>
      </c>
      <c r="P42" s="44">
        <v>39148.94</v>
      </c>
      <c r="Q42" s="45">
        <f t="shared" si="7"/>
        <v>1</v>
      </c>
      <c r="R42" s="44">
        <v>5961.53</v>
      </c>
      <c r="S42" s="45">
        <f t="shared" si="3"/>
        <v>0.15227819705974158</v>
      </c>
      <c r="T42" s="44">
        <f t="shared" si="4"/>
        <v>33187.410000000003</v>
      </c>
      <c r="U42" s="15">
        <f t="shared" si="5"/>
        <v>0.84772180294025845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8</v>
      </c>
      <c r="I43" s="14">
        <v>0</v>
      </c>
      <c r="J43" s="14">
        <v>8</v>
      </c>
      <c r="K43" s="14">
        <v>0</v>
      </c>
      <c r="L43" s="14">
        <v>0</v>
      </c>
      <c r="M43" s="13">
        <v>0</v>
      </c>
      <c r="N43" s="15">
        <f t="shared" si="6"/>
        <v>0</v>
      </c>
      <c r="O43" s="16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3892.75</v>
      </c>
      <c r="H44" s="14">
        <f t="shared" si="8"/>
        <v>4</v>
      </c>
      <c r="I44" s="14">
        <v>0</v>
      </c>
      <c r="J44" s="14">
        <v>4</v>
      </c>
      <c r="K44" s="14">
        <v>0</v>
      </c>
      <c r="L44" s="14">
        <v>2</v>
      </c>
      <c r="M44" s="13">
        <v>0</v>
      </c>
      <c r="N44" s="15">
        <f t="shared" si="6"/>
        <v>0</v>
      </c>
      <c r="O44" s="16">
        <f>2966.14+926.61</f>
        <v>3892.75</v>
      </c>
      <c r="P44" s="44">
        <f>O44</f>
        <v>3892.75</v>
      </c>
      <c r="Q44" s="45">
        <f t="shared" si="7"/>
        <v>1</v>
      </c>
      <c r="R44" s="44">
        <v>3892.75</v>
      </c>
      <c r="S44" s="45">
        <f t="shared" ref="S44:S80" si="10">IF(P44=0,0,R44/P44)</f>
        <v>1</v>
      </c>
      <c r="T44" s="44">
        <f t="shared" ref="T44:T76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5577.94</v>
      </c>
      <c r="H45" s="14">
        <f t="shared" si="8"/>
        <v>9</v>
      </c>
      <c r="I45" s="14">
        <v>1</v>
      </c>
      <c r="J45" s="14">
        <v>8</v>
      </c>
      <c r="K45" s="14">
        <v>1</v>
      </c>
      <c r="L45" s="14">
        <v>7</v>
      </c>
      <c r="M45" s="13">
        <v>1</v>
      </c>
      <c r="N45" s="15">
        <f t="shared" si="6"/>
        <v>0.1111111111111111</v>
      </c>
      <c r="O45" s="16">
        <v>5577.94</v>
      </c>
      <c r="P45" s="44">
        <v>5577.94</v>
      </c>
      <c r="Q45" s="45">
        <f t="shared" si="7"/>
        <v>1</v>
      </c>
      <c r="R45" s="44">
        <v>5258.21</v>
      </c>
      <c r="S45" s="45">
        <f t="shared" si="10"/>
        <v>0.94267955553483906</v>
      </c>
      <c r="T45" s="44">
        <f t="shared" si="11"/>
        <v>319.72999999999956</v>
      </c>
      <c r="U45" s="15">
        <f t="shared" si="12"/>
        <v>5.7320444465160901E-2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1338.36</v>
      </c>
      <c r="H46" s="14">
        <f t="shared" si="8"/>
        <v>6</v>
      </c>
      <c r="I46" s="14">
        <v>0</v>
      </c>
      <c r="J46" s="14">
        <v>6</v>
      </c>
      <c r="K46" s="14">
        <v>0</v>
      </c>
      <c r="L46" s="14">
        <v>8</v>
      </c>
      <c r="M46" s="13">
        <v>0</v>
      </c>
      <c r="N46" s="15">
        <f t="shared" si="6"/>
        <v>0</v>
      </c>
      <c r="O46" s="16">
        <v>1338.36</v>
      </c>
      <c r="P46" s="44">
        <v>1338.36</v>
      </c>
      <c r="Q46" s="45">
        <f t="shared" si="7"/>
        <v>1</v>
      </c>
      <c r="R46" s="44">
        <v>1338.36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22356.68</v>
      </c>
      <c r="H47" s="14">
        <f t="shared" si="8"/>
        <v>9</v>
      </c>
      <c r="I47" s="14">
        <v>2</v>
      </c>
      <c r="J47" s="14">
        <v>7</v>
      </c>
      <c r="K47" s="14">
        <v>4</v>
      </c>
      <c r="L47" s="14">
        <v>14</v>
      </c>
      <c r="M47" s="13">
        <v>4</v>
      </c>
      <c r="N47" s="15">
        <f t="shared" si="6"/>
        <v>0.44444444444444442</v>
      </c>
      <c r="O47" s="16">
        <v>22356.68</v>
      </c>
      <c r="P47" s="44">
        <v>22356.68</v>
      </c>
      <c r="Q47" s="45">
        <f t="shared" si="7"/>
        <v>1</v>
      </c>
      <c r="R47" s="44">
        <v>18520.849999999999</v>
      </c>
      <c r="S47" s="45">
        <f t="shared" si="10"/>
        <v>0.82842577699372166</v>
      </c>
      <c r="T47" s="44">
        <f t="shared" si="11"/>
        <v>3835.8300000000017</v>
      </c>
      <c r="U47" s="15">
        <f t="shared" si="12"/>
        <v>0.17157422300627828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17</v>
      </c>
      <c r="I48" s="14">
        <v>2</v>
      </c>
      <c r="J48" s="14">
        <v>15</v>
      </c>
      <c r="K48" s="14">
        <v>4</v>
      </c>
      <c r="L48" s="14">
        <v>4</v>
      </c>
      <c r="M48" s="13">
        <v>4</v>
      </c>
      <c r="N48" s="15">
        <f t="shared" si="6"/>
        <v>0.23529411764705882</v>
      </c>
      <c r="O48" s="16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7030.55</v>
      </c>
      <c r="H49" s="14">
        <f t="shared" si="8"/>
        <v>10</v>
      </c>
      <c r="I49" s="14">
        <v>0</v>
      </c>
      <c r="J49" s="14">
        <v>10</v>
      </c>
      <c r="K49" s="14">
        <v>0</v>
      </c>
      <c r="L49" s="14">
        <v>8</v>
      </c>
      <c r="M49" s="13">
        <v>0</v>
      </c>
      <c r="N49" s="15">
        <f t="shared" si="6"/>
        <v>0</v>
      </c>
      <c r="O49" s="16">
        <v>7030.55</v>
      </c>
      <c r="P49" s="44">
        <v>7030.55</v>
      </c>
      <c r="Q49" s="45">
        <f t="shared" si="7"/>
        <v>1</v>
      </c>
      <c r="R49" s="44">
        <v>6588.42</v>
      </c>
      <c r="S49" s="45">
        <f t="shared" si="10"/>
        <v>0.93711302814146824</v>
      </c>
      <c r="T49" s="44">
        <f t="shared" si="11"/>
        <v>442.13000000000011</v>
      </c>
      <c r="U49" s="15">
        <f t="shared" si="12"/>
        <v>6.2886971858531704E-2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12811.62</v>
      </c>
      <c r="H50" s="14">
        <f t="shared" si="8"/>
        <v>10</v>
      </c>
      <c r="I50" s="14">
        <v>0</v>
      </c>
      <c r="J50" s="14">
        <v>10</v>
      </c>
      <c r="K50" s="14">
        <v>3</v>
      </c>
      <c r="L50" s="14">
        <v>15</v>
      </c>
      <c r="M50" s="13">
        <v>3</v>
      </c>
      <c r="N50" s="15">
        <f t="shared" si="6"/>
        <v>0.3</v>
      </c>
      <c r="O50" s="16">
        <v>12811.62</v>
      </c>
      <c r="P50" s="44">
        <v>12811.62</v>
      </c>
      <c r="Q50" s="45">
        <f t="shared" si="7"/>
        <v>1</v>
      </c>
      <c r="R50" s="44">
        <v>12811.62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3</v>
      </c>
      <c r="I51" s="14">
        <v>0</v>
      </c>
      <c r="J51" s="14">
        <v>3</v>
      </c>
      <c r="K51" s="14">
        <v>0</v>
      </c>
      <c r="L51" s="14">
        <v>0</v>
      </c>
      <c r="M51" s="13">
        <v>0</v>
      </c>
      <c r="N51" s="15">
        <v>0</v>
      </c>
      <c r="O51" s="16">
        <v>0</v>
      </c>
      <c r="P51" s="44">
        <v>0</v>
      </c>
      <c r="Q51" s="45">
        <f t="shared" si="7"/>
        <v>0</v>
      </c>
      <c r="R51" s="44">
        <v>0</v>
      </c>
      <c r="S51" s="45">
        <f t="shared" si="10"/>
        <v>0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9</v>
      </c>
      <c r="I52" s="14">
        <v>1</v>
      </c>
      <c r="J52" s="14">
        <v>8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0.66666666666666663</v>
      </c>
      <c r="O52" s="16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16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2</v>
      </c>
      <c r="I54" s="14">
        <v>0</v>
      </c>
      <c r="J54" s="14">
        <v>2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16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6</v>
      </c>
      <c r="I55" s="14">
        <v>1</v>
      </c>
      <c r="J55" s="14">
        <v>5</v>
      </c>
      <c r="K55" s="14">
        <v>0</v>
      </c>
      <c r="L55" s="14">
        <v>7</v>
      </c>
      <c r="M55" s="13">
        <v>2</v>
      </c>
      <c r="N55" s="15">
        <f t="shared" si="14"/>
        <v>0</v>
      </c>
      <c r="O55" s="16">
        <v>6565.7</v>
      </c>
      <c r="P55" s="44">
        <v>6565.7</v>
      </c>
      <c r="Q55" s="45">
        <f t="shared" si="7"/>
        <v>1</v>
      </c>
      <c r="R55" s="44">
        <v>4380.55</v>
      </c>
      <c r="S55" s="45">
        <f t="shared" si="10"/>
        <v>0.66718704783952976</v>
      </c>
      <c r="T55" s="44">
        <f t="shared" si="11"/>
        <v>2185.1499999999996</v>
      </c>
      <c r="U55" s="15">
        <f t="shared" si="12"/>
        <v>0.3328129521604703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16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8</v>
      </c>
      <c r="I57" s="14">
        <v>3</v>
      </c>
      <c r="J57" s="14">
        <v>5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16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8</v>
      </c>
      <c r="I58" s="14">
        <v>0</v>
      </c>
      <c r="J58" s="14">
        <v>8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16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9801.76</v>
      </c>
      <c r="H59" s="14">
        <f t="shared" si="15"/>
        <v>9</v>
      </c>
      <c r="I59" s="14">
        <v>1</v>
      </c>
      <c r="J59" s="14">
        <v>8</v>
      </c>
      <c r="K59" s="14">
        <v>2</v>
      </c>
      <c r="L59" s="14">
        <v>10</v>
      </c>
      <c r="M59" s="13">
        <v>2</v>
      </c>
      <c r="N59" s="15">
        <f t="shared" si="14"/>
        <v>0.22222222222222221</v>
      </c>
      <c r="O59" s="16">
        <v>9801.76</v>
      </c>
      <c r="P59" s="44">
        <v>9801.76</v>
      </c>
      <c r="Q59" s="45">
        <f t="shared" si="7"/>
        <v>1</v>
      </c>
      <c r="R59" s="44">
        <v>9801.76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2</v>
      </c>
      <c r="I60" s="14">
        <v>0</v>
      </c>
      <c r="J60" s="14">
        <v>2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16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11278.8</v>
      </c>
      <c r="H61" s="14">
        <f t="shared" si="15"/>
        <v>13</v>
      </c>
      <c r="I61" s="14">
        <v>5</v>
      </c>
      <c r="J61" s="14">
        <v>8</v>
      </c>
      <c r="K61" s="14">
        <v>3</v>
      </c>
      <c r="L61" s="14">
        <v>10</v>
      </c>
      <c r="M61" s="13">
        <v>3</v>
      </c>
      <c r="N61" s="15">
        <f t="shared" si="14"/>
        <v>0.23076923076923078</v>
      </c>
      <c r="O61" s="16">
        <v>11278.8</v>
      </c>
      <c r="P61" s="44">
        <v>11278.8</v>
      </c>
      <c r="Q61" s="45">
        <f t="shared" si="7"/>
        <v>1</v>
      </c>
      <c r="R61" s="44">
        <v>11278.8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10628.59</v>
      </c>
      <c r="H62" s="14">
        <f t="shared" si="15"/>
        <v>17</v>
      </c>
      <c r="I62" s="14">
        <v>4</v>
      </c>
      <c r="J62" s="14">
        <v>13</v>
      </c>
      <c r="K62" s="14">
        <v>4</v>
      </c>
      <c r="L62" s="14">
        <v>17</v>
      </c>
      <c r="M62" s="13">
        <v>4</v>
      </c>
      <c r="N62" s="15">
        <f t="shared" si="14"/>
        <v>0.23529411764705882</v>
      </c>
      <c r="O62" s="16">
        <v>10628.59</v>
      </c>
      <c r="P62" s="44">
        <v>10628.59</v>
      </c>
      <c r="Q62" s="45">
        <f t="shared" si="7"/>
        <v>1</v>
      </c>
      <c r="R62" s="44">
        <v>6559.87</v>
      </c>
      <c r="S62" s="45">
        <f t="shared" si="10"/>
        <v>0.61719099146735357</v>
      </c>
      <c r="T62" s="44">
        <f t="shared" si="11"/>
        <v>4068.7200000000003</v>
      </c>
      <c r="U62" s="15">
        <f t="shared" si="12"/>
        <v>0.38280900853264638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6</v>
      </c>
      <c r="I63" s="14">
        <v>0</v>
      </c>
      <c r="J63" s="14">
        <v>6</v>
      </c>
      <c r="K63" s="14">
        <v>0</v>
      </c>
      <c r="L63" s="14">
        <v>0</v>
      </c>
      <c r="M63" s="13">
        <v>0</v>
      </c>
      <c r="N63" s="15">
        <v>0</v>
      </c>
      <c r="O63" s="16">
        <v>0</v>
      </c>
      <c r="P63" s="44">
        <v>0</v>
      </c>
      <c r="Q63" s="45">
        <f t="shared" si="7"/>
        <v>0</v>
      </c>
      <c r="R63" s="44">
        <v>0</v>
      </c>
      <c r="S63" s="45">
        <f t="shared" si="10"/>
        <v>0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7365.07</v>
      </c>
      <c r="H64" s="14">
        <f t="shared" si="15"/>
        <v>7</v>
      </c>
      <c r="I64" s="14">
        <v>0</v>
      </c>
      <c r="J64" s="14">
        <v>7</v>
      </c>
      <c r="K64" s="14">
        <v>3</v>
      </c>
      <c r="L64" s="14">
        <v>13</v>
      </c>
      <c r="M64" s="13">
        <v>3</v>
      </c>
      <c r="N64" s="15">
        <f t="shared" ref="N64:N73" si="17">IF(H64=0,0,K64/H64)</f>
        <v>0.42857142857142855</v>
      </c>
      <c r="O64" s="16">
        <v>7365.07</v>
      </c>
      <c r="P64" s="44">
        <v>7365.07</v>
      </c>
      <c r="Q64" s="45">
        <f t="shared" si="7"/>
        <v>1</v>
      </c>
      <c r="R64" s="44">
        <v>7365.07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2349.4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3</v>
      </c>
      <c r="M65" s="13">
        <v>0</v>
      </c>
      <c r="N65" s="15">
        <f t="shared" si="17"/>
        <v>0</v>
      </c>
      <c r="O65" s="16">
        <v>2349.4</v>
      </c>
      <c r="P65" s="44">
        <v>2349.4</v>
      </c>
      <c r="Q65" s="45">
        <f t="shared" si="7"/>
        <v>1</v>
      </c>
      <c r="R65" s="44">
        <v>2349.4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8297.3799999999992</v>
      </c>
      <c r="H66" s="14">
        <f t="shared" si="15"/>
        <v>8</v>
      </c>
      <c r="I66" s="14">
        <v>0</v>
      </c>
      <c r="J66" s="14">
        <v>8</v>
      </c>
      <c r="K66" s="14">
        <v>0</v>
      </c>
      <c r="L66" s="14">
        <v>9</v>
      </c>
      <c r="M66" s="13">
        <v>0</v>
      </c>
      <c r="N66" s="15">
        <f t="shared" si="17"/>
        <v>0</v>
      </c>
      <c r="O66" s="16">
        <v>8297.3799999999992</v>
      </c>
      <c r="P66" s="44">
        <v>8297.3799999999992</v>
      </c>
      <c r="Q66" s="45">
        <f t="shared" si="7"/>
        <v>1</v>
      </c>
      <c r="R66" s="44">
        <v>2379.02</v>
      </c>
      <c r="S66" s="45">
        <f t="shared" si="10"/>
        <v>0.28671942227546532</v>
      </c>
      <c r="T66" s="44">
        <f t="shared" si="11"/>
        <v>5918.3599999999988</v>
      </c>
      <c r="U66" s="15">
        <f t="shared" si="12"/>
        <v>0.71328057772453468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1</v>
      </c>
      <c r="H67" s="14">
        <f t="shared" si="15"/>
        <v>8</v>
      </c>
      <c r="I67" s="14">
        <v>3</v>
      </c>
      <c r="J67" s="14">
        <v>5</v>
      </c>
      <c r="K67" s="14">
        <v>0</v>
      </c>
      <c r="L67" s="14">
        <v>0</v>
      </c>
      <c r="M67" s="13">
        <v>0</v>
      </c>
      <c r="N67" s="15">
        <f t="shared" si="17"/>
        <v>0</v>
      </c>
      <c r="O67" s="16">
        <v>1</v>
      </c>
      <c r="P67" s="44">
        <v>1</v>
      </c>
      <c r="Q67" s="45">
        <f t="shared" si="7"/>
        <v>1</v>
      </c>
      <c r="R67" s="44">
        <v>0</v>
      </c>
      <c r="S67" s="45">
        <f t="shared" si="10"/>
        <v>0</v>
      </c>
      <c r="T67" s="44">
        <f t="shared" si="11"/>
        <v>1</v>
      </c>
      <c r="U67" s="15">
        <f t="shared" si="12"/>
        <v>1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3268.26</v>
      </c>
      <c r="H68" s="14">
        <f t="shared" si="15"/>
        <v>8</v>
      </c>
      <c r="I68" s="14">
        <v>5</v>
      </c>
      <c r="J68" s="14">
        <v>3</v>
      </c>
      <c r="K68" s="14">
        <v>3</v>
      </c>
      <c r="L68" s="14">
        <v>5</v>
      </c>
      <c r="M68" s="13">
        <v>3</v>
      </c>
      <c r="N68" s="15">
        <f t="shared" si="17"/>
        <v>0.375</v>
      </c>
      <c r="O68" s="16">
        <v>3268.26</v>
      </c>
      <c r="P68" s="44">
        <v>3268.26</v>
      </c>
      <c r="Q68" s="45">
        <f t="shared" si="7"/>
        <v>1</v>
      </c>
      <c r="R68" s="44">
        <v>2246.66</v>
      </c>
      <c r="S68" s="45">
        <f t="shared" si="10"/>
        <v>0.68741776970008495</v>
      </c>
      <c r="T68" s="44">
        <f t="shared" si="11"/>
        <v>1021.6000000000004</v>
      </c>
      <c r="U68" s="15">
        <f t="shared" si="12"/>
        <v>0.31258223029991505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5077.6000000000004</v>
      </c>
      <c r="H69" s="14">
        <f t="shared" si="15"/>
        <v>22</v>
      </c>
      <c r="I69" s="14">
        <v>4</v>
      </c>
      <c r="J69" s="14">
        <v>18</v>
      </c>
      <c r="K69" s="14">
        <v>2</v>
      </c>
      <c r="L69" s="14">
        <v>11</v>
      </c>
      <c r="M69" s="13">
        <v>2</v>
      </c>
      <c r="N69" s="15">
        <f t="shared" si="17"/>
        <v>9.0909090909090912E-2</v>
      </c>
      <c r="O69" s="16">
        <v>5077.6000000000004</v>
      </c>
      <c r="P69" s="44">
        <v>5077.6000000000004</v>
      </c>
      <c r="Q69" s="45">
        <f t="shared" si="7"/>
        <v>1</v>
      </c>
      <c r="R69" s="44">
        <v>5077.6000000000004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11</v>
      </c>
      <c r="I70" s="14">
        <v>3</v>
      </c>
      <c r="J70" s="14">
        <v>8</v>
      </c>
      <c r="K70" s="14">
        <v>4</v>
      </c>
      <c r="L70" s="14">
        <v>6</v>
      </c>
      <c r="M70" s="13">
        <v>4</v>
      </c>
      <c r="N70" s="15">
        <f t="shared" si="17"/>
        <v>0.36363636363636365</v>
      </c>
      <c r="O70" s="16">
        <v>3363.67</v>
      </c>
      <c r="P70" s="44">
        <v>3363.67</v>
      </c>
      <c r="Q70" s="45">
        <f t="shared" ref="Q70:Q80" si="18">IF(O70=0,0,P70/O70)</f>
        <v>1</v>
      </c>
      <c r="R70" s="44">
        <v>520.70000000000005</v>
      </c>
      <c r="S70" s="45">
        <f t="shared" si="10"/>
        <v>0.1548011546911558</v>
      </c>
      <c r="T70" s="44">
        <f t="shared" si="11"/>
        <v>2842.9700000000003</v>
      </c>
      <c r="U70" s="15">
        <f t="shared" si="12"/>
        <v>0.84519884530884426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3039.76</v>
      </c>
      <c r="H71" s="14">
        <f t="shared" si="15"/>
        <v>24</v>
      </c>
      <c r="I71" s="14">
        <v>0</v>
      </c>
      <c r="J71" s="14">
        <v>24</v>
      </c>
      <c r="K71" s="14">
        <v>3</v>
      </c>
      <c r="L71" s="14">
        <v>6</v>
      </c>
      <c r="M71" s="13">
        <v>3</v>
      </c>
      <c r="N71" s="15">
        <f t="shared" si="17"/>
        <v>0.125</v>
      </c>
      <c r="O71" s="16">
        <v>3039.76</v>
      </c>
      <c r="P71" s="44">
        <f>O71</f>
        <v>3039.76</v>
      </c>
      <c r="Q71" s="45">
        <f t="shared" si="18"/>
        <v>1</v>
      </c>
      <c r="R71" s="44">
        <v>3039.76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19699.75</v>
      </c>
      <c r="H72" s="14">
        <f t="shared" si="15"/>
        <v>10</v>
      </c>
      <c r="I72" s="14">
        <v>2</v>
      </c>
      <c r="J72" s="14">
        <v>8</v>
      </c>
      <c r="K72" s="14">
        <v>2</v>
      </c>
      <c r="L72" s="14">
        <v>19</v>
      </c>
      <c r="M72" s="13">
        <v>2</v>
      </c>
      <c r="N72" s="15">
        <f t="shared" si="17"/>
        <v>0.2</v>
      </c>
      <c r="O72" s="16">
        <v>19699.75</v>
      </c>
      <c r="P72" s="44">
        <v>19699.75</v>
      </c>
      <c r="Q72" s="45">
        <f t="shared" si="18"/>
        <v>1</v>
      </c>
      <c r="R72" s="44">
        <v>17411.3</v>
      </c>
      <c r="S72" s="45">
        <f t="shared" si="10"/>
        <v>0.88383355118719775</v>
      </c>
      <c r="T72" s="44">
        <f t="shared" si="11"/>
        <v>2288.4500000000007</v>
      </c>
      <c r="U72" s="15">
        <f t="shared" si="12"/>
        <v>0.11616644881280223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5"/>
        <v>10</v>
      </c>
      <c r="I73" s="14">
        <v>1</v>
      </c>
      <c r="J73" s="14">
        <v>9</v>
      </c>
      <c r="K73" s="14">
        <v>3</v>
      </c>
      <c r="L73" s="14">
        <v>9</v>
      </c>
      <c r="M73" s="13">
        <v>3</v>
      </c>
      <c r="N73" s="15">
        <f t="shared" si="17"/>
        <v>0.3</v>
      </c>
      <c r="O73" s="16">
        <v>23320.85</v>
      </c>
      <c r="P73" s="44">
        <v>23320.85</v>
      </c>
      <c r="Q73" s="45">
        <f t="shared" si="18"/>
        <v>1</v>
      </c>
      <c r="R73" s="44">
        <v>1957.91</v>
      </c>
      <c r="S73" s="45">
        <f t="shared" si="10"/>
        <v>8.3955344680832822E-2</v>
      </c>
      <c r="T73" s="44">
        <f t="shared" si="11"/>
        <v>21362.94</v>
      </c>
      <c r="U73" s="15">
        <f t="shared" si="12"/>
        <v>0.91604465531916723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3</v>
      </c>
      <c r="I74" s="14">
        <v>2</v>
      </c>
      <c r="J74" s="14">
        <v>1</v>
      </c>
      <c r="K74" s="14">
        <v>2</v>
      </c>
      <c r="L74" s="14">
        <v>3</v>
      </c>
      <c r="M74" s="13">
        <v>2</v>
      </c>
      <c r="N74" s="15">
        <v>0</v>
      </c>
      <c r="O74" s="16">
        <v>2278.88</v>
      </c>
      <c r="P74" s="44">
        <v>2278.88</v>
      </c>
      <c r="Q74" s="45">
        <f t="shared" si="18"/>
        <v>1</v>
      </c>
      <c r="R74" s="44">
        <v>1707.94</v>
      </c>
      <c r="S74" s="45">
        <f t="shared" si="10"/>
        <v>0.74946464930141121</v>
      </c>
      <c r="T74" s="44">
        <f t="shared" si="11"/>
        <v>570.94000000000005</v>
      </c>
      <c r="U74" s="15">
        <f t="shared" si="12"/>
        <v>0.25053535069858879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6</v>
      </c>
      <c r="I75" s="14">
        <v>0</v>
      </c>
      <c r="J75" s="14">
        <v>6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0.16666666666666666</v>
      </c>
      <c r="O75" s="16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1287.21</v>
      </c>
      <c r="H76" s="14">
        <f t="shared" si="15"/>
        <v>8</v>
      </c>
      <c r="I76" s="14">
        <v>0</v>
      </c>
      <c r="J76" s="14">
        <v>8</v>
      </c>
      <c r="K76" s="14">
        <v>0</v>
      </c>
      <c r="L76" s="14">
        <v>1</v>
      </c>
      <c r="M76" s="13">
        <v>0</v>
      </c>
      <c r="N76" s="15">
        <f t="shared" si="19"/>
        <v>0</v>
      </c>
      <c r="O76" s="16">
        <v>1287.21</v>
      </c>
      <c r="P76" s="44">
        <v>1287.21</v>
      </c>
      <c r="Q76" s="45">
        <f t="shared" si="18"/>
        <v>1</v>
      </c>
      <c r="R76" s="44">
        <v>1287.21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0</v>
      </c>
      <c r="H77" s="14">
        <f t="shared" si="15"/>
        <v>1</v>
      </c>
      <c r="I77" s="14">
        <v>0</v>
      </c>
      <c r="J77" s="14">
        <v>1</v>
      </c>
      <c r="K77" s="14">
        <v>0</v>
      </c>
      <c r="L77" s="14">
        <v>0</v>
      </c>
      <c r="M77" s="13">
        <v>0</v>
      </c>
      <c r="N77" s="15">
        <f t="shared" si="19"/>
        <v>0</v>
      </c>
      <c r="O77" s="16">
        <v>0</v>
      </c>
      <c r="P77" s="44">
        <v>0</v>
      </c>
      <c r="Q77" s="45">
        <f t="shared" si="18"/>
        <v>0</v>
      </c>
      <c r="R77" s="44">
        <v>0</v>
      </c>
      <c r="S77" s="45">
        <f t="shared" si="10"/>
        <v>0</v>
      </c>
      <c r="T77" s="44"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8409.56</v>
      </c>
      <c r="H78" s="14">
        <f t="shared" si="15"/>
        <v>25</v>
      </c>
      <c r="I78" s="14">
        <v>2</v>
      </c>
      <c r="J78" s="14">
        <v>23</v>
      </c>
      <c r="K78" s="14">
        <v>3</v>
      </c>
      <c r="L78" s="14">
        <v>16</v>
      </c>
      <c r="M78" s="13">
        <v>3</v>
      </c>
      <c r="N78" s="15">
        <f t="shared" si="19"/>
        <v>0.12</v>
      </c>
      <c r="O78" s="16">
        <v>8409.56</v>
      </c>
      <c r="P78" s="44">
        <v>8409.56</v>
      </c>
      <c r="Q78" s="45">
        <f t="shared" si="18"/>
        <v>1</v>
      </c>
      <c r="R78" s="44">
        <v>8409.56</v>
      </c>
      <c r="S78" s="45">
        <f t="shared" si="10"/>
        <v>1</v>
      </c>
      <c r="T78" s="44">
        <f>(P78-R78)</f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1</v>
      </c>
      <c r="H79" s="14">
        <f t="shared" si="15"/>
        <v>12</v>
      </c>
      <c r="I79" s="14">
        <v>2</v>
      </c>
      <c r="J79" s="14">
        <v>10</v>
      </c>
      <c r="K79" s="14">
        <v>0</v>
      </c>
      <c r="L79" s="14">
        <v>0</v>
      </c>
      <c r="M79" s="13">
        <v>0</v>
      </c>
      <c r="N79" s="15">
        <f t="shared" si="19"/>
        <v>0</v>
      </c>
      <c r="O79" s="16">
        <v>1</v>
      </c>
      <c r="P79" s="44">
        <v>1</v>
      </c>
      <c r="Q79" s="45">
        <f t="shared" si="18"/>
        <v>1</v>
      </c>
      <c r="R79" s="44">
        <v>0</v>
      </c>
      <c r="S79" s="45">
        <f t="shared" si="10"/>
        <v>0</v>
      </c>
      <c r="T79" s="44">
        <f>(P79-R79)</f>
        <v>1</v>
      </c>
      <c r="U79" s="15">
        <f t="shared" si="12"/>
        <v>1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461671.71</v>
      </c>
      <c r="H80" s="19">
        <f t="shared" si="20"/>
        <v>731</v>
      </c>
      <c r="I80" s="19">
        <f t="shared" si="20"/>
        <v>115</v>
      </c>
      <c r="J80" s="19">
        <f t="shared" si="20"/>
        <v>618</v>
      </c>
      <c r="K80" s="19">
        <f t="shared" si="20"/>
        <v>131</v>
      </c>
      <c r="L80" s="19">
        <f t="shared" si="20"/>
        <v>574</v>
      </c>
      <c r="M80" s="19">
        <f t="shared" si="20"/>
        <v>132</v>
      </c>
      <c r="N80" s="15">
        <f t="shared" si="19"/>
        <v>0.17920656634746923</v>
      </c>
      <c r="O80" s="20">
        <f>SUM(O6:O79)</f>
        <v>463947.59</v>
      </c>
      <c r="P80" s="46">
        <f>SUM(P6:P79)</f>
        <v>463947.59</v>
      </c>
      <c r="Q80" s="45">
        <f t="shared" si="18"/>
        <v>1</v>
      </c>
      <c r="R80" s="46">
        <f>SUM(R6:R79)</f>
        <v>340463.91999999993</v>
      </c>
      <c r="S80" s="45">
        <f t="shared" si="10"/>
        <v>0.73384133755280401</v>
      </c>
      <c r="T80" s="46">
        <f>SUM(T6:T79)</f>
        <v>123482.67000000001</v>
      </c>
      <c r="U80" s="15">
        <f t="shared" si="12"/>
        <v>0.26615650703132221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U80"/>
  <sheetViews>
    <sheetView topLeftCell="C1" workbookViewId="0">
      <selection activeCell="H83" sqref="H83"/>
    </sheetView>
  </sheetViews>
  <sheetFormatPr defaultRowHeight="15"/>
  <cols>
    <col min="1" max="1" width="8.7109375"/>
    <col min="2" max="2" width="23.28515625"/>
    <col min="3" max="3" width="19.7109375"/>
    <col min="4" max="4" width="36.7109375"/>
    <col min="5" max="5" width="25.28515625"/>
    <col min="6" max="6" width="18.85546875"/>
    <col min="7" max="7" width="18.28515625"/>
    <col min="8" max="8" width="15"/>
    <col min="9" max="9" width="17.28515625"/>
    <col min="10" max="10" width="16.28515625"/>
    <col min="11" max="11" width="8.7109375"/>
    <col min="12" max="12" width="17.140625"/>
    <col min="13" max="13" width="19.42578125"/>
    <col min="14" max="14" width="18.42578125"/>
    <col min="15" max="15" width="19.5703125"/>
    <col min="16" max="16" width="12.85546875" style="43"/>
    <col min="17" max="17" width="23" style="43"/>
    <col min="18" max="18" width="12" style="43"/>
    <col min="19" max="19" width="19.140625" style="43"/>
    <col min="20" max="20" width="15.85546875" style="43"/>
    <col min="21" max="21" width="26.85546875"/>
    <col min="22" max="1025" width="8.7109375"/>
  </cols>
  <sheetData>
    <row r="1" spans="1:21" ht="54.75" customHeight="1">
      <c r="A1" s="116" t="s">
        <v>221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60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2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4135.29</v>
      </c>
      <c r="H6" s="14">
        <f t="shared" ref="H6:H39" si="1">SUM(I6+J6)</f>
        <v>11</v>
      </c>
      <c r="I6" s="14">
        <v>3</v>
      </c>
      <c r="J6" s="14">
        <v>8</v>
      </c>
      <c r="K6" s="14">
        <v>0</v>
      </c>
      <c r="L6" s="14">
        <v>4</v>
      </c>
      <c r="M6" s="13">
        <v>0</v>
      </c>
      <c r="N6" s="15">
        <f>IF(H6=0,0,K6/H6)</f>
        <v>0</v>
      </c>
      <c r="O6" s="16">
        <v>4135.29</v>
      </c>
      <c r="P6" s="44">
        <v>4135.29</v>
      </c>
      <c r="Q6" s="45">
        <f t="shared" ref="Q6:Q37" si="2">IF(O6=0,0,P6/O6)</f>
        <v>1</v>
      </c>
      <c r="R6" s="44">
        <v>4135.29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3</v>
      </c>
      <c r="I7" s="14">
        <v>0</v>
      </c>
      <c r="J7" s="14">
        <v>3</v>
      </c>
      <c r="K7" s="14">
        <v>2</v>
      </c>
      <c r="L7" s="14">
        <v>2</v>
      </c>
      <c r="M7" s="13">
        <v>2</v>
      </c>
      <c r="N7" s="15">
        <f>IF(H7=0,0,K7/H7)</f>
        <v>0.66666666666666663</v>
      </c>
      <c r="O7" s="16">
        <v>1181.46</v>
      </c>
      <c r="P7" s="44">
        <v>1181.46</v>
      </c>
      <c r="Q7" s="4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8</v>
      </c>
      <c r="I8" s="14">
        <v>3</v>
      </c>
      <c r="J8" s="14">
        <v>5</v>
      </c>
      <c r="K8" s="14">
        <v>1</v>
      </c>
      <c r="L8" s="14">
        <v>3</v>
      </c>
      <c r="M8" s="13">
        <v>1</v>
      </c>
      <c r="N8" s="15">
        <f>IF(H8=0,0,K8/H8)</f>
        <v>0.125</v>
      </c>
      <c r="O8" s="16">
        <v>3384.04</v>
      </c>
      <c r="P8" s="44">
        <v>3384.04</v>
      </c>
      <c r="Q8" s="45">
        <f t="shared" si="2"/>
        <v>1</v>
      </c>
      <c r="R8" s="44">
        <v>0</v>
      </c>
      <c r="S8" s="45">
        <f t="shared" si="3"/>
        <v>0</v>
      </c>
      <c r="T8" s="44">
        <f t="shared" si="4"/>
        <v>3384.04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24</v>
      </c>
      <c r="I9" s="14">
        <v>0</v>
      </c>
      <c r="J9" s="14">
        <v>24</v>
      </c>
      <c r="K9" s="14">
        <v>0</v>
      </c>
      <c r="L9" s="14">
        <v>14</v>
      </c>
      <c r="M9" s="13">
        <v>0</v>
      </c>
      <c r="N9" s="15" t="s">
        <v>198</v>
      </c>
      <c r="O9" s="16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16">
        <v>4328.32</v>
      </c>
      <c r="P10" s="44">
        <v>4328.32</v>
      </c>
      <c r="Q10" s="45">
        <f t="shared" si="2"/>
        <v>1</v>
      </c>
      <c r="R10" s="44">
        <v>2715.08</v>
      </c>
      <c r="S10" s="45">
        <f t="shared" si="3"/>
        <v>0.62728264083986396</v>
      </c>
      <c r="T10" s="44">
        <f t="shared" si="4"/>
        <v>1613.2399999999998</v>
      </c>
      <c r="U10" s="15">
        <f t="shared" si="5"/>
        <v>0.37271735916013599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1"/>
        <v>9</v>
      </c>
      <c r="I11" s="14">
        <v>2</v>
      </c>
      <c r="J11" s="14">
        <v>7</v>
      </c>
      <c r="K11" s="14">
        <v>2</v>
      </c>
      <c r="L11" s="14">
        <v>14</v>
      </c>
      <c r="M11" s="13">
        <v>2</v>
      </c>
      <c r="N11" s="15">
        <f t="shared" si="6"/>
        <v>0.22222222222222221</v>
      </c>
      <c r="O11" s="16">
        <v>11402.73</v>
      </c>
      <c r="P11" s="44">
        <v>11402.73</v>
      </c>
      <c r="Q11" s="45">
        <f t="shared" si="2"/>
        <v>1</v>
      </c>
      <c r="R11" s="44">
        <v>6474.44</v>
      </c>
      <c r="S11" s="45">
        <f t="shared" si="3"/>
        <v>0.5677973608074558</v>
      </c>
      <c r="T11" s="44">
        <f t="shared" si="4"/>
        <v>4928.29</v>
      </c>
      <c r="U11" s="15">
        <f t="shared" si="5"/>
        <v>0.43220263919254426</v>
      </c>
    </row>
    <row r="12" spans="1:21" ht="1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10</v>
      </c>
      <c r="I12" s="14">
        <v>0</v>
      </c>
      <c r="J12" s="14">
        <v>10</v>
      </c>
      <c r="K12" s="14">
        <v>0</v>
      </c>
      <c r="L12" s="14">
        <v>5</v>
      </c>
      <c r="M12" s="13">
        <v>0</v>
      </c>
      <c r="N12" s="15">
        <f t="shared" si="6"/>
        <v>0</v>
      </c>
      <c r="O12" s="16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3979.57</v>
      </c>
      <c r="H13" s="14">
        <f t="shared" si="1"/>
        <v>9</v>
      </c>
      <c r="I13" s="14">
        <v>0</v>
      </c>
      <c r="J13" s="14">
        <v>9</v>
      </c>
      <c r="K13" s="14">
        <v>0</v>
      </c>
      <c r="L13" s="14">
        <v>4</v>
      </c>
      <c r="M13" s="13">
        <v>0</v>
      </c>
      <c r="N13" s="15">
        <f t="shared" si="6"/>
        <v>0</v>
      </c>
      <c r="O13" s="16">
        <v>3979.57</v>
      </c>
      <c r="P13" s="44">
        <v>3979.57</v>
      </c>
      <c r="Q13" s="45">
        <f t="shared" si="2"/>
        <v>1</v>
      </c>
      <c r="R13" s="44">
        <v>0</v>
      </c>
      <c r="S13" s="45">
        <f t="shared" si="3"/>
        <v>0</v>
      </c>
      <c r="T13" s="44">
        <f t="shared" si="4"/>
        <v>3979.57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9542.1299999999992</v>
      </c>
      <c r="H14" s="14">
        <f t="shared" si="1"/>
        <v>10</v>
      </c>
      <c r="I14" s="14">
        <v>2</v>
      </c>
      <c r="J14" s="14">
        <v>8</v>
      </c>
      <c r="K14" s="14">
        <v>0</v>
      </c>
      <c r="L14" s="14">
        <v>9</v>
      </c>
      <c r="M14" s="13">
        <v>0</v>
      </c>
      <c r="N14" s="15">
        <f t="shared" si="6"/>
        <v>0</v>
      </c>
      <c r="O14" s="16">
        <v>9542.1299999999992</v>
      </c>
      <c r="P14" s="44">
        <v>9542.1299999999992</v>
      </c>
      <c r="Q14" s="45">
        <f t="shared" si="2"/>
        <v>1</v>
      </c>
      <c r="R14" s="44">
        <v>9542.1299999999992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2150.67</v>
      </c>
      <c r="H15" s="14">
        <f t="shared" si="1"/>
        <v>4</v>
      </c>
      <c r="I15" s="14">
        <v>0</v>
      </c>
      <c r="J15" s="14">
        <v>4</v>
      </c>
      <c r="K15" s="14">
        <v>1</v>
      </c>
      <c r="L15" s="14">
        <v>6</v>
      </c>
      <c r="M15" s="13">
        <v>1</v>
      </c>
      <c r="N15" s="15">
        <f t="shared" si="6"/>
        <v>0.25</v>
      </c>
      <c r="O15" s="16">
        <v>2150.67</v>
      </c>
      <c r="P15" s="44">
        <v>2150.67</v>
      </c>
      <c r="Q15" s="45">
        <f t="shared" si="2"/>
        <v>1</v>
      </c>
      <c r="R15" s="44">
        <v>2150.67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14420.8</v>
      </c>
      <c r="H16" s="14">
        <f t="shared" si="1"/>
        <v>29</v>
      </c>
      <c r="I16" s="14">
        <v>3</v>
      </c>
      <c r="J16" s="14">
        <v>26</v>
      </c>
      <c r="K16" s="14">
        <v>6</v>
      </c>
      <c r="L16" s="14">
        <v>22</v>
      </c>
      <c r="M16" s="13">
        <v>6</v>
      </c>
      <c r="N16" s="15">
        <f t="shared" si="6"/>
        <v>0.20689655172413793</v>
      </c>
      <c r="O16" s="16">
        <v>14420.8</v>
      </c>
      <c r="P16" s="44">
        <v>14420.8</v>
      </c>
      <c r="Q16" s="45">
        <f t="shared" si="2"/>
        <v>1</v>
      </c>
      <c r="R16" s="44">
        <v>14420.8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12393.75</v>
      </c>
      <c r="H17" s="14">
        <f t="shared" si="1"/>
        <v>12</v>
      </c>
      <c r="I17" s="14">
        <v>3</v>
      </c>
      <c r="J17" s="14">
        <v>9</v>
      </c>
      <c r="K17" s="14">
        <v>3</v>
      </c>
      <c r="L17" s="14">
        <v>15</v>
      </c>
      <c r="M17" s="13">
        <v>3</v>
      </c>
      <c r="N17" s="15">
        <f t="shared" si="6"/>
        <v>0.25</v>
      </c>
      <c r="O17" s="16">
        <v>12393.75</v>
      </c>
      <c r="P17" s="44">
        <v>12393.75</v>
      </c>
      <c r="Q17" s="45">
        <f t="shared" si="2"/>
        <v>1</v>
      </c>
      <c r="R17" s="44">
        <v>3145.29</v>
      </c>
      <c r="S17" s="45">
        <f t="shared" si="3"/>
        <v>0.25378033282904688</v>
      </c>
      <c r="T17" s="44">
        <f t="shared" si="4"/>
        <v>9248.4599999999991</v>
      </c>
      <c r="U17" s="15">
        <f t="shared" si="5"/>
        <v>0.746219667170953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3349.21</v>
      </c>
      <c r="H18" s="14">
        <f t="shared" si="1"/>
        <v>16</v>
      </c>
      <c r="I18" s="14">
        <v>5</v>
      </c>
      <c r="J18" s="14">
        <v>11</v>
      </c>
      <c r="K18" s="14">
        <v>1</v>
      </c>
      <c r="L18" s="14">
        <v>7</v>
      </c>
      <c r="M18" s="13">
        <v>1</v>
      </c>
      <c r="N18" s="15">
        <f t="shared" si="6"/>
        <v>6.25E-2</v>
      </c>
      <c r="O18" s="16">
        <v>3349.21</v>
      </c>
      <c r="P18" s="44">
        <v>3349.21</v>
      </c>
      <c r="Q18" s="45">
        <f t="shared" si="2"/>
        <v>1</v>
      </c>
      <c r="R18" s="44">
        <v>1979.86</v>
      </c>
      <c r="S18" s="45">
        <f t="shared" si="3"/>
        <v>0.59114238880213543</v>
      </c>
      <c r="T18" s="44">
        <f t="shared" si="4"/>
        <v>1369.3500000000001</v>
      </c>
      <c r="U18" s="15">
        <f t="shared" si="5"/>
        <v>0.40885761119786462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9692.9699999999993</v>
      </c>
      <c r="H19" s="14">
        <f t="shared" si="1"/>
        <v>12</v>
      </c>
      <c r="I19" s="14">
        <v>5</v>
      </c>
      <c r="J19" s="14">
        <v>7</v>
      </c>
      <c r="K19" s="14">
        <v>4</v>
      </c>
      <c r="L19" s="14">
        <v>13</v>
      </c>
      <c r="M19" s="13">
        <v>4</v>
      </c>
      <c r="N19" s="15">
        <f t="shared" si="6"/>
        <v>0.33333333333333331</v>
      </c>
      <c r="O19" s="16">
        <v>9692.9699999999993</v>
      </c>
      <c r="P19" s="44">
        <v>9692.9699999999993</v>
      </c>
      <c r="Q19" s="45">
        <f t="shared" si="2"/>
        <v>1</v>
      </c>
      <c r="R19" s="44">
        <v>3223.67</v>
      </c>
      <c r="S19" s="45">
        <f t="shared" si="3"/>
        <v>0.33257814684250547</v>
      </c>
      <c r="T19" s="44">
        <f t="shared" si="4"/>
        <v>6469.2999999999993</v>
      </c>
      <c r="U19" s="15">
        <f t="shared" si="5"/>
        <v>0.66742185315749447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15</v>
      </c>
      <c r="I20" s="14">
        <v>2</v>
      </c>
      <c r="J20" s="14">
        <v>13</v>
      </c>
      <c r="K20" s="14">
        <v>1</v>
      </c>
      <c r="L20" s="14">
        <v>14</v>
      </c>
      <c r="M20" s="13">
        <v>1</v>
      </c>
      <c r="N20" s="15">
        <f t="shared" si="6"/>
        <v>6.6666666666666666E-2</v>
      </c>
      <c r="O20" s="16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f t="shared" si="1"/>
        <v>11</v>
      </c>
      <c r="I21" s="14">
        <v>2</v>
      </c>
      <c r="J21" s="14">
        <v>9</v>
      </c>
      <c r="K21" s="14">
        <v>0</v>
      </c>
      <c r="L21" s="14">
        <v>3</v>
      </c>
      <c r="M21" s="13">
        <v>0</v>
      </c>
      <c r="N21" s="15">
        <f t="shared" si="6"/>
        <v>0</v>
      </c>
      <c r="O21" s="16">
        <v>2809.76</v>
      </c>
      <c r="P21" s="44">
        <v>2809.76</v>
      </c>
      <c r="Q21" s="4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1"/>
        <v>22</v>
      </c>
      <c r="I22" s="14">
        <v>7</v>
      </c>
      <c r="J22" s="14">
        <v>15</v>
      </c>
      <c r="K22" s="14">
        <v>16</v>
      </c>
      <c r="L22" s="14">
        <v>37</v>
      </c>
      <c r="M22" s="13">
        <v>16</v>
      </c>
      <c r="N22" s="15">
        <f t="shared" si="6"/>
        <v>0.72727272727272729</v>
      </c>
      <c r="O22" s="16">
        <v>23238.31</v>
      </c>
      <c r="P22" s="44">
        <v>23238.31</v>
      </c>
      <c r="Q22" s="45">
        <f t="shared" si="2"/>
        <v>1</v>
      </c>
      <c r="R22" s="44">
        <v>20863.39</v>
      </c>
      <c r="S22" s="45">
        <f t="shared" si="3"/>
        <v>0.89780151826875532</v>
      </c>
      <c r="T22" s="44">
        <f t="shared" si="4"/>
        <v>2374.9200000000019</v>
      </c>
      <c r="U22" s="15">
        <f t="shared" si="5"/>
        <v>0.10219848173124473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13403.28</v>
      </c>
      <c r="H23" s="14">
        <f t="shared" si="1"/>
        <v>25</v>
      </c>
      <c r="I23" s="14">
        <v>5</v>
      </c>
      <c r="J23" s="14">
        <v>20</v>
      </c>
      <c r="K23" s="14">
        <v>0</v>
      </c>
      <c r="L23" s="14">
        <v>8</v>
      </c>
      <c r="M23" s="13">
        <v>0</v>
      </c>
      <c r="N23" s="15">
        <f t="shared" si="6"/>
        <v>0</v>
      </c>
      <c r="O23" s="16">
        <v>13403.28</v>
      </c>
      <c r="P23" s="44">
        <v>13403.28</v>
      </c>
      <c r="Q23" s="45">
        <f t="shared" si="2"/>
        <v>1</v>
      </c>
      <c r="R23" s="44">
        <v>13403.28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6"/>
        <v>0.1</v>
      </c>
      <c r="O24" s="16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18872.53</v>
      </c>
      <c r="H25" s="14">
        <f t="shared" si="1"/>
        <v>19</v>
      </c>
      <c r="I25" s="14">
        <v>1</v>
      </c>
      <c r="J25" s="14">
        <v>18</v>
      </c>
      <c r="K25" s="14">
        <v>1</v>
      </c>
      <c r="L25" s="14">
        <v>35</v>
      </c>
      <c r="M25" s="13">
        <v>1</v>
      </c>
      <c r="N25" s="15">
        <f t="shared" si="6"/>
        <v>5.2631578947368418E-2</v>
      </c>
      <c r="O25" s="16">
        <v>18872.53</v>
      </c>
      <c r="P25" s="44">
        <v>18872.53</v>
      </c>
      <c r="Q25" s="45">
        <f t="shared" si="2"/>
        <v>1</v>
      </c>
      <c r="R25" s="44">
        <v>18872.53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2</v>
      </c>
      <c r="I26" s="14">
        <v>0</v>
      </c>
      <c r="J26" s="14">
        <v>2</v>
      </c>
      <c r="K26" s="14">
        <v>0</v>
      </c>
      <c r="L26" s="14">
        <v>0</v>
      </c>
      <c r="M26" s="13">
        <v>0</v>
      </c>
      <c r="N26" s="15">
        <f t="shared" si="6"/>
        <v>0</v>
      </c>
      <c r="O26" s="16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9</v>
      </c>
      <c r="I27" s="14">
        <v>2</v>
      </c>
      <c r="J27" s="14">
        <v>7</v>
      </c>
      <c r="K27" s="14">
        <v>0</v>
      </c>
      <c r="L27" s="14">
        <v>0</v>
      </c>
      <c r="M27" s="13">
        <v>0</v>
      </c>
      <c r="N27" s="15">
        <f t="shared" si="6"/>
        <v>0</v>
      </c>
      <c r="O27" s="16">
        <v>1</v>
      </c>
      <c r="P27" s="44">
        <v>1</v>
      </c>
      <c r="Q27" s="4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1</v>
      </c>
      <c r="I28" s="14">
        <v>0</v>
      </c>
      <c r="J28" s="14">
        <v>1</v>
      </c>
      <c r="K28" s="14">
        <v>0</v>
      </c>
      <c r="L28" s="14">
        <v>0</v>
      </c>
      <c r="M28" s="13">
        <v>0</v>
      </c>
      <c r="N28" s="15">
        <f t="shared" si="6"/>
        <v>0</v>
      </c>
      <c r="O28" s="16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16757.45</v>
      </c>
      <c r="H29" s="14">
        <f t="shared" si="1"/>
        <v>27</v>
      </c>
      <c r="I29" s="14">
        <v>10</v>
      </c>
      <c r="J29" s="14">
        <v>17</v>
      </c>
      <c r="K29" s="14">
        <v>8</v>
      </c>
      <c r="L29" s="14">
        <v>26</v>
      </c>
      <c r="M29" s="13">
        <v>8</v>
      </c>
      <c r="N29" s="15">
        <f t="shared" si="6"/>
        <v>0.29629629629629628</v>
      </c>
      <c r="O29" s="16">
        <v>16757.45</v>
      </c>
      <c r="P29" s="44">
        <v>16757.45</v>
      </c>
      <c r="Q29" s="45">
        <f t="shared" si="2"/>
        <v>1</v>
      </c>
      <c r="R29" s="44">
        <v>16757.45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11</v>
      </c>
      <c r="I30" s="14">
        <v>2</v>
      </c>
      <c r="J30" s="14">
        <v>9</v>
      </c>
      <c r="K30" s="14">
        <v>0</v>
      </c>
      <c r="L30" s="14">
        <v>0</v>
      </c>
      <c r="M30" s="13">
        <v>0</v>
      </c>
      <c r="N30" s="15">
        <f t="shared" si="6"/>
        <v>0</v>
      </c>
      <c r="O30" s="16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1"/>
        <v>6</v>
      </c>
      <c r="I31" s="14">
        <v>0</v>
      </c>
      <c r="J31" s="14">
        <v>6</v>
      </c>
      <c r="K31" s="14">
        <v>0</v>
      </c>
      <c r="L31" s="14">
        <v>3</v>
      </c>
      <c r="M31" s="13">
        <v>0</v>
      </c>
      <c r="N31" s="15">
        <f t="shared" si="6"/>
        <v>0</v>
      </c>
      <c r="O31" s="16">
        <v>2300.0100000000002</v>
      </c>
      <c r="P31" s="44">
        <v>2300.0100000000002</v>
      </c>
      <c r="Q31" s="45">
        <f t="shared" si="2"/>
        <v>1</v>
      </c>
      <c r="R31" s="44">
        <v>1305.7</v>
      </c>
      <c r="S31" s="45">
        <f t="shared" si="3"/>
        <v>0.56769318394267843</v>
      </c>
      <c r="T31" s="44">
        <f t="shared" si="4"/>
        <v>994.31000000000017</v>
      </c>
      <c r="U31" s="15">
        <f t="shared" si="5"/>
        <v>0.43230681605732152</v>
      </c>
    </row>
    <row r="32" spans="1:2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10</v>
      </c>
      <c r="M32" s="13">
        <v>2</v>
      </c>
      <c r="N32" s="15">
        <f t="shared" si="6"/>
        <v>0.18181818181818182</v>
      </c>
      <c r="O32" s="16">
        <v>5319.23</v>
      </c>
      <c r="P32" s="44">
        <v>5319.23</v>
      </c>
      <c r="Q32" s="45">
        <f t="shared" si="2"/>
        <v>1</v>
      </c>
      <c r="R32" s="44">
        <v>0</v>
      </c>
      <c r="S32" s="45">
        <f t="shared" si="3"/>
        <v>0</v>
      </c>
      <c r="T32" s="44">
        <f t="shared" si="4"/>
        <v>5319.23</v>
      </c>
      <c r="U32" s="15">
        <f t="shared" si="5"/>
        <v>1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4</v>
      </c>
      <c r="I33" s="14">
        <v>0</v>
      </c>
      <c r="J33" s="14">
        <v>4</v>
      </c>
      <c r="K33" s="14">
        <v>0</v>
      </c>
      <c r="L33" s="14">
        <v>7</v>
      </c>
      <c r="M33" s="13">
        <v>0</v>
      </c>
      <c r="N33" s="15">
        <f t="shared" si="6"/>
        <v>0</v>
      </c>
      <c r="O33" s="16">
        <v>4301.8599999999997</v>
      </c>
      <c r="P33" s="44">
        <v>4301.8599999999997</v>
      </c>
      <c r="Q33" s="45">
        <f t="shared" si="2"/>
        <v>1</v>
      </c>
      <c r="R33" s="44">
        <v>0</v>
      </c>
      <c r="S33" s="45">
        <f t="shared" si="3"/>
        <v>0</v>
      </c>
      <c r="T33" s="44">
        <f t="shared" si="4"/>
        <v>4301.8599999999997</v>
      </c>
      <c r="U33" s="15">
        <f t="shared" si="5"/>
        <v>1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4882.8</v>
      </c>
      <c r="H34" s="14">
        <f t="shared" si="1"/>
        <v>5</v>
      </c>
      <c r="I34" s="14">
        <v>0</v>
      </c>
      <c r="J34" s="14">
        <v>5</v>
      </c>
      <c r="K34" s="14">
        <v>0</v>
      </c>
      <c r="L34" s="14">
        <v>6</v>
      </c>
      <c r="M34" s="13">
        <v>0</v>
      </c>
      <c r="N34" s="15">
        <f t="shared" si="6"/>
        <v>0</v>
      </c>
      <c r="O34" s="16">
        <v>4882.8</v>
      </c>
      <c r="P34" s="44">
        <v>4882.8</v>
      </c>
      <c r="Q34" s="45">
        <f t="shared" si="2"/>
        <v>1</v>
      </c>
      <c r="R34" s="44">
        <v>2678.38</v>
      </c>
      <c r="S34" s="45">
        <f t="shared" si="3"/>
        <v>0.54853362824608831</v>
      </c>
      <c r="T34" s="44">
        <f t="shared" si="4"/>
        <v>2204.42</v>
      </c>
      <c r="U34" s="15">
        <f t="shared" si="5"/>
        <v>0.45146637175391169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16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3431.11</v>
      </c>
      <c r="H36" s="14">
        <f t="shared" si="1"/>
        <v>5</v>
      </c>
      <c r="I36" s="14">
        <v>0</v>
      </c>
      <c r="J36" s="14">
        <v>5</v>
      </c>
      <c r="K36" s="14">
        <v>1</v>
      </c>
      <c r="L36" s="14">
        <v>7</v>
      </c>
      <c r="M36" s="13">
        <v>1</v>
      </c>
      <c r="N36" s="15">
        <f t="shared" si="6"/>
        <v>0.2</v>
      </c>
      <c r="O36" s="16">
        <v>3431.11</v>
      </c>
      <c r="P36" s="44">
        <v>3431.11</v>
      </c>
      <c r="Q36" s="45">
        <f t="shared" si="2"/>
        <v>1</v>
      </c>
      <c r="R36" s="44">
        <v>2121.15</v>
      </c>
      <c r="S36" s="45">
        <f t="shared" si="3"/>
        <v>0.61821101626004415</v>
      </c>
      <c r="T36" s="44">
        <f t="shared" si="4"/>
        <v>1309.96</v>
      </c>
      <c r="U36" s="15">
        <f t="shared" si="5"/>
        <v>0.38178898373995585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4567.2</v>
      </c>
      <c r="H37" s="14">
        <f t="shared" si="1"/>
        <v>6</v>
      </c>
      <c r="I37" s="14">
        <v>2</v>
      </c>
      <c r="J37" s="14">
        <v>4</v>
      </c>
      <c r="K37" s="14">
        <v>2</v>
      </c>
      <c r="L37" s="14">
        <v>7</v>
      </c>
      <c r="M37" s="13">
        <v>2</v>
      </c>
      <c r="N37" s="15">
        <f t="shared" si="6"/>
        <v>0.33333333333333331</v>
      </c>
      <c r="O37" s="16">
        <v>4567.2</v>
      </c>
      <c r="P37" s="44">
        <v>4567.2</v>
      </c>
      <c r="Q37" s="45">
        <f t="shared" si="2"/>
        <v>1</v>
      </c>
      <c r="R37" s="44">
        <v>3939.93</v>
      </c>
      <c r="S37" s="45">
        <f t="shared" si="3"/>
        <v>0.86265764582238569</v>
      </c>
      <c r="T37" s="44">
        <f t="shared" si="4"/>
        <v>627.27</v>
      </c>
      <c r="U37" s="15">
        <f t="shared" si="5"/>
        <v>0.13734235417761428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1"/>
        <v>4</v>
      </c>
      <c r="I38" s="14">
        <v>0</v>
      </c>
      <c r="J38" s="14">
        <v>4</v>
      </c>
      <c r="K38" s="14">
        <v>1</v>
      </c>
      <c r="L38" s="14">
        <v>3</v>
      </c>
      <c r="M38" s="13">
        <v>1</v>
      </c>
      <c r="N38" s="15">
        <f t="shared" si="6"/>
        <v>0.25</v>
      </c>
      <c r="O38" s="16">
        <v>1048.48</v>
      </c>
      <c r="P38" s="44">
        <v>1048.48</v>
      </c>
      <c r="Q38" s="45">
        <f t="shared" ref="Q38:Q69" si="7">IF(O38=0,0,P38/O38)</f>
        <v>1</v>
      </c>
      <c r="R38" s="44">
        <v>317.68</v>
      </c>
      <c r="S38" s="45">
        <f t="shared" si="3"/>
        <v>0.30299099649015721</v>
      </c>
      <c r="T38" s="44">
        <f t="shared" si="4"/>
        <v>730.8</v>
      </c>
      <c r="U38" s="15">
        <f t="shared" si="5"/>
        <v>0.69700900350984274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2981.91</v>
      </c>
      <c r="H39" s="14">
        <f t="shared" si="1"/>
        <v>7</v>
      </c>
      <c r="I39" s="14">
        <v>1</v>
      </c>
      <c r="J39" s="14">
        <v>6</v>
      </c>
      <c r="K39" s="14">
        <v>2</v>
      </c>
      <c r="L39" s="14">
        <v>3</v>
      </c>
      <c r="M39" s="13">
        <v>2</v>
      </c>
      <c r="N39" s="15">
        <f t="shared" si="6"/>
        <v>0.2857142857142857</v>
      </c>
      <c r="O39" s="16">
        <v>2981.91</v>
      </c>
      <c r="P39" s="44">
        <v>2981.91</v>
      </c>
      <c r="Q39" s="45">
        <f t="shared" si="7"/>
        <v>1</v>
      </c>
      <c r="R39" s="44">
        <v>2981.91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21026.66</v>
      </c>
      <c r="H40" s="14">
        <v>18</v>
      </c>
      <c r="I40" s="14">
        <v>5</v>
      </c>
      <c r="J40" s="14">
        <v>16</v>
      </c>
      <c r="K40" s="14">
        <v>10</v>
      </c>
      <c r="L40" s="14">
        <v>22</v>
      </c>
      <c r="M40" s="13">
        <v>10</v>
      </c>
      <c r="N40" s="15">
        <f t="shared" si="6"/>
        <v>0.55555555555555558</v>
      </c>
      <c r="O40" s="16">
        <v>21026.66</v>
      </c>
      <c r="P40" s="44">
        <v>21026.66</v>
      </c>
      <c r="Q40" s="45">
        <f t="shared" si="7"/>
        <v>1</v>
      </c>
      <c r="R40" s="44">
        <v>21026.66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5622.47</v>
      </c>
      <c r="H41" s="14">
        <f t="shared" ref="H41:H51" si="8">SUM(I41+J41)</f>
        <v>16</v>
      </c>
      <c r="I41" s="14">
        <v>0</v>
      </c>
      <c r="J41" s="14">
        <v>16</v>
      </c>
      <c r="K41" s="14">
        <v>8</v>
      </c>
      <c r="L41" s="14">
        <v>18</v>
      </c>
      <c r="M41" s="13">
        <v>8</v>
      </c>
      <c r="N41" s="15">
        <f t="shared" si="6"/>
        <v>0.5</v>
      </c>
      <c r="O41" s="16">
        <v>5622.47</v>
      </c>
      <c r="P41" s="44">
        <v>5622.47</v>
      </c>
      <c r="Q41" s="45">
        <f t="shared" si="7"/>
        <v>1</v>
      </c>
      <c r="R41" s="44">
        <v>5622.47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39148.94</v>
      </c>
      <c r="H42" s="14">
        <f t="shared" si="8"/>
        <v>12</v>
      </c>
      <c r="I42" s="14">
        <v>3</v>
      </c>
      <c r="J42" s="14">
        <v>9</v>
      </c>
      <c r="K42" s="14">
        <v>3</v>
      </c>
      <c r="L42" s="14">
        <v>18</v>
      </c>
      <c r="M42" s="13">
        <v>2</v>
      </c>
      <c r="N42" s="15">
        <f t="shared" si="6"/>
        <v>0.25</v>
      </c>
      <c r="O42" s="16">
        <v>39148.94</v>
      </c>
      <c r="P42" s="44">
        <v>39148.94</v>
      </c>
      <c r="Q42" s="45">
        <f t="shared" si="7"/>
        <v>1</v>
      </c>
      <c r="R42" s="44">
        <v>5961.53</v>
      </c>
      <c r="S42" s="45">
        <f t="shared" si="3"/>
        <v>0.15227819705974158</v>
      </c>
      <c r="T42" s="44">
        <f t="shared" si="4"/>
        <v>33187.410000000003</v>
      </c>
      <c r="U42" s="15">
        <f t="shared" si="5"/>
        <v>0.84772180294025845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9</v>
      </c>
      <c r="I43" s="14">
        <v>0</v>
      </c>
      <c r="J43" s="14">
        <v>9</v>
      </c>
      <c r="K43" s="14">
        <v>0</v>
      </c>
      <c r="L43" s="14">
        <v>0</v>
      </c>
      <c r="M43" s="13">
        <v>0</v>
      </c>
      <c r="N43" s="15">
        <f t="shared" si="6"/>
        <v>0</v>
      </c>
      <c r="O43" s="16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3892.75</v>
      </c>
      <c r="H44" s="14">
        <f t="shared" si="8"/>
        <v>5</v>
      </c>
      <c r="I44" s="14">
        <v>1</v>
      </c>
      <c r="J44" s="14">
        <v>4</v>
      </c>
      <c r="K44" s="14">
        <v>0</v>
      </c>
      <c r="L44" s="14">
        <v>2</v>
      </c>
      <c r="M44" s="13">
        <v>0</v>
      </c>
      <c r="N44" s="15">
        <f t="shared" si="6"/>
        <v>0</v>
      </c>
      <c r="O44" s="16">
        <f>2966.14+926.61</f>
        <v>3892.75</v>
      </c>
      <c r="P44" s="44">
        <f>O44</f>
        <v>3892.75</v>
      </c>
      <c r="Q44" s="45">
        <f t="shared" si="7"/>
        <v>1</v>
      </c>
      <c r="R44" s="44">
        <v>3892.75</v>
      </c>
      <c r="S44" s="45">
        <f t="shared" ref="S44:S80" si="10">IF(P44=0,0,R44/P44)</f>
        <v>1</v>
      </c>
      <c r="T44" s="44">
        <f t="shared" ref="T44:T76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5577.94</v>
      </c>
      <c r="H45" s="14">
        <f t="shared" si="8"/>
        <v>9</v>
      </c>
      <c r="I45" s="14">
        <v>1</v>
      </c>
      <c r="J45" s="14">
        <v>8</v>
      </c>
      <c r="K45" s="14">
        <v>1</v>
      </c>
      <c r="L45" s="14">
        <v>7</v>
      </c>
      <c r="M45" s="13">
        <v>1</v>
      </c>
      <c r="N45" s="15">
        <f t="shared" si="6"/>
        <v>0.1111111111111111</v>
      </c>
      <c r="O45" s="16">
        <v>5577.94</v>
      </c>
      <c r="P45" s="44">
        <v>5577.94</v>
      </c>
      <c r="Q45" s="45">
        <f t="shared" si="7"/>
        <v>1</v>
      </c>
      <c r="R45" s="44">
        <v>5258.21</v>
      </c>
      <c r="S45" s="45">
        <f t="shared" si="10"/>
        <v>0.94267955553483906</v>
      </c>
      <c r="T45" s="44">
        <f t="shared" si="11"/>
        <v>319.72999999999956</v>
      </c>
      <c r="U45" s="15">
        <f t="shared" si="12"/>
        <v>5.7320444465160901E-2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1338.36</v>
      </c>
      <c r="H46" s="14">
        <f t="shared" si="8"/>
        <v>7</v>
      </c>
      <c r="I46" s="14">
        <v>1</v>
      </c>
      <c r="J46" s="14">
        <v>6</v>
      </c>
      <c r="K46" s="14">
        <v>0</v>
      </c>
      <c r="L46" s="14">
        <v>8</v>
      </c>
      <c r="M46" s="13">
        <v>0</v>
      </c>
      <c r="N46" s="15">
        <f t="shared" si="6"/>
        <v>0</v>
      </c>
      <c r="O46" s="16">
        <v>1338.36</v>
      </c>
      <c r="P46" s="44">
        <v>1338.36</v>
      </c>
      <c r="Q46" s="45">
        <f t="shared" si="7"/>
        <v>1</v>
      </c>
      <c r="R46" s="44">
        <v>1338.36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22356.68</v>
      </c>
      <c r="H47" s="14">
        <f t="shared" si="8"/>
        <v>11</v>
      </c>
      <c r="I47" s="14">
        <v>2</v>
      </c>
      <c r="J47" s="14">
        <v>9</v>
      </c>
      <c r="K47" s="14">
        <v>4</v>
      </c>
      <c r="L47" s="14">
        <v>14</v>
      </c>
      <c r="M47" s="13">
        <v>4</v>
      </c>
      <c r="N47" s="15">
        <f t="shared" si="6"/>
        <v>0.36363636363636365</v>
      </c>
      <c r="O47" s="16">
        <v>22356.68</v>
      </c>
      <c r="P47" s="44">
        <v>22356.68</v>
      </c>
      <c r="Q47" s="45">
        <f t="shared" si="7"/>
        <v>1</v>
      </c>
      <c r="R47" s="44">
        <v>18520.849999999999</v>
      </c>
      <c r="S47" s="45">
        <f t="shared" si="10"/>
        <v>0.82842577699372166</v>
      </c>
      <c r="T47" s="44">
        <f t="shared" si="11"/>
        <v>3835.8300000000017</v>
      </c>
      <c r="U47" s="15">
        <f t="shared" si="12"/>
        <v>0.17157422300627828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17</v>
      </c>
      <c r="I48" s="14">
        <v>2</v>
      </c>
      <c r="J48" s="14">
        <v>15</v>
      </c>
      <c r="K48" s="14">
        <v>4</v>
      </c>
      <c r="L48" s="14">
        <v>4</v>
      </c>
      <c r="M48" s="13">
        <v>4</v>
      </c>
      <c r="N48" s="15">
        <f t="shared" si="6"/>
        <v>0.23529411764705882</v>
      </c>
      <c r="O48" s="16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7030.55</v>
      </c>
      <c r="H49" s="14">
        <f t="shared" si="8"/>
        <v>10</v>
      </c>
      <c r="I49" s="14">
        <v>0</v>
      </c>
      <c r="J49" s="14">
        <v>10</v>
      </c>
      <c r="K49" s="14">
        <v>0</v>
      </c>
      <c r="L49" s="14">
        <v>8</v>
      </c>
      <c r="M49" s="13">
        <v>0</v>
      </c>
      <c r="N49" s="15">
        <f t="shared" si="6"/>
        <v>0</v>
      </c>
      <c r="O49" s="16">
        <v>7030.55</v>
      </c>
      <c r="P49" s="44">
        <v>7030.55</v>
      </c>
      <c r="Q49" s="45">
        <f t="shared" si="7"/>
        <v>1</v>
      </c>
      <c r="R49" s="44">
        <v>6588.42</v>
      </c>
      <c r="S49" s="45">
        <f t="shared" si="10"/>
        <v>0.93711302814146824</v>
      </c>
      <c r="T49" s="44">
        <f t="shared" si="11"/>
        <v>442.13000000000011</v>
      </c>
      <c r="U49" s="15">
        <f t="shared" si="12"/>
        <v>6.2886971858531704E-2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12811.62</v>
      </c>
      <c r="H50" s="14">
        <f t="shared" si="8"/>
        <v>10</v>
      </c>
      <c r="I50" s="14">
        <v>0</v>
      </c>
      <c r="J50" s="14">
        <v>10</v>
      </c>
      <c r="K50" s="14">
        <v>3</v>
      </c>
      <c r="L50" s="14">
        <v>15</v>
      </c>
      <c r="M50" s="13">
        <v>3</v>
      </c>
      <c r="N50" s="15">
        <f t="shared" si="6"/>
        <v>0.3</v>
      </c>
      <c r="O50" s="16">
        <v>12811.62</v>
      </c>
      <c r="P50" s="44">
        <v>12811.62</v>
      </c>
      <c r="Q50" s="45">
        <f t="shared" si="7"/>
        <v>1</v>
      </c>
      <c r="R50" s="44">
        <v>12811.62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3</v>
      </c>
      <c r="I51" s="14">
        <v>0</v>
      </c>
      <c r="J51" s="14">
        <v>3</v>
      </c>
      <c r="K51" s="14">
        <v>0</v>
      </c>
      <c r="L51" s="14">
        <v>0</v>
      </c>
      <c r="M51" s="13">
        <v>0</v>
      </c>
      <c r="N51" s="15">
        <v>0</v>
      </c>
      <c r="O51" s="16">
        <v>0</v>
      </c>
      <c r="P51" s="44">
        <v>0</v>
      </c>
      <c r="Q51" s="45">
        <f t="shared" si="7"/>
        <v>0</v>
      </c>
      <c r="R51" s="44">
        <v>0</v>
      </c>
      <c r="S51" s="45">
        <f t="shared" si="10"/>
        <v>0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9</v>
      </c>
      <c r="I52" s="14">
        <v>1</v>
      </c>
      <c r="J52" s="14">
        <v>8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0.66666666666666663</v>
      </c>
      <c r="O52" s="16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16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2</v>
      </c>
      <c r="I54" s="14">
        <v>0</v>
      </c>
      <c r="J54" s="14">
        <v>2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16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6</v>
      </c>
      <c r="I55" s="14">
        <v>1</v>
      </c>
      <c r="J55" s="14">
        <v>5</v>
      </c>
      <c r="K55" s="14">
        <v>0</v>
      </c>
      <c r="L55" s="14">
        <v>7</v>
      </c>
      <c r="M55" s="13">
        <v>2</v>
      </c>
      <c r="N55" s="15">
        <f t="shared" si="14"/>
        <v>0</v>
      </c>
      <c r="O55" s="16">
        <v>6565.7</v>
      </c>
      <c r="P55" s="44">
        <v>6565.7</v>
      </c>
      <c r="Q55" s="45">
        <f t="shared" si="7"/>
        <v>1</v>
      </c>
      <c r="R55" s="44">
        <v>4380.55</v>
      </c>
      <c r="S55" s="45">
        <f t="shared" si="10"/>
        <v>0.66718704783952976</v>
      </c>
      <c r="T55" s="44">
        <f t="shared" si="11"/>
        <v>2185.1499999999996</v>
      </c>
      <c r="U55" s="15">
        <f t="shared" si="12"/>
        <v>0.3328129521604703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16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8</v>
      </c>
      <c r="I57" s="14">
        <v>3</v>
      </c>
      <c r="J57" s="14">
        <v>5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16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8</v>
      </c>
      <c r="I58" s="14">
        <v>0</v>
      </c>
      <c r="J58" s="14">
        <v>8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16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9801.76</v>
      </c>
      <c r="H59" s="14">
        <f t="shared" si="15"/>
        <v>9</v>
      </c>
      <c r="I59" s="14">
        <v>1</v>
      </c>
      <c r="J59" s="14">
        <v>8</v>
      </c>
      <c r="K59" s="14">
        <v>2</v>
      </c>
      <c r="L59" s="14">
        <v>10</v>
      </c>
      <c r="M59" s="13">
        <v>2</v>
      </c>
      <c r="N59" s="15">
        <f t="shared" si="14"/>
        <v>0.22222222222222221</v>
      </c>
      <c r="O59" s="16">
        <v>9801.76</v>
      </c>
      <c r="P59" s="44">
        <v>9801.76</v>
      </c>
      <c r="Q59" s="45">
        <f t="shared" si="7"/>
        <v>1</v>
      </c>
      <c r="R59" s="44">
        <v>9801.76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3</v>
      </c>
      <c r="I60" s="14">
        <v>0</v>
      </c>
      <c r="J60" s="14">
        <v>3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16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11278.8</v>
      </c>
      <c r="H61" s="14">
        <f t="shared" si="15"/>
        <v>13</v>
      </c>
      <c r="I61" s="14">
        <v>5</v>
      </c>
      <c r="J61" s="14">
        <v>8</v>
      </c>
      <c r="K61" s="14">
        <v>3</v>
      </c>
      <c r="L61" s="14">
        <v>10</v>
      </c>
      <c r="M61" s="13">
        <v>3</v>
      </c>
      <c r="N61" s="15">
        <f t="shared" si="14"/>
        <v>0.23076923076923078</v>
      </c>
      <c r="O61" s="16">
        <v>11278.8</v>
      </c>
      <c r="P61" s="44">
        <v>11278.8</v>
      </c>
      <c r="Q61" s="45">
        <f t="shared" si="7"/>
        <v>1</v>
      </c>
      <c r="R61" s="44">
        <v>11278.8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10628.59</v>
      </c>
      <c r="H62" s="14">
        <f t="shared" si="15"/>
        <v>18</v>
      </c>
      <c r="I62" s="14">
        <v>4</v>
      </c>
      <c r="J62" s="14">
        <v>14</v>
      </c>
      <c r="K62" s="14">
        <v>4</v>
      </c>
      <c r="L62" s="14">
        <v>17</v>
      </c>
      <c r="M62" s="13">
        <v>4</v>
      </c>
      <c r="N62" s="15">
        <f t="shared" si="14"/>
        <v>0.22222222222222221</v>
      </c>
      <c r="O62" s="16">
        <v>10628.59</v>
      </c>
      <c r="P62" s="44">
        <v>10628.59</v>
      </c>
      <c r="Q62" s="45">
        <f t="shared" si="7"/>
        <v>1</v>
      </c>
      <c r="R62" s="44">
        <v>6559.87</v>
      </c>
      <c r="S62" s="45">
        <f t="shared" si="10"/>
        <v>0.61719099146735357</v>
      </c>
      <c r="T62" s="44">
        <f t="shared" si="11"/>
        <v>4068.7200000000003</v>
      </c>
      <c r="U62" s="15">
        <f t="shared" si="12"/>
        <v>0.38280900853264638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10</v>
      </c>
      <c r="I63" s="14">
        <v>1</v>
      </c>
      <c r="J63" s="14">
        <v>9</v>
      </c>
      <c r="K63" s="14">
        <v>0</v>
      </c>
      <c r="L63" s="14">
        <v>0</v>
      </c>
      <c r="M63" s="13">
        <v>0</v>
      </c>
      <c r="N63" s="15">
        <v>0</v>
      </c>
      <c r="O63" s="16">
        <v>0</v>
      </c>
      <c r="P63" s="44">
        <v>0</v>
      </c>
      <c r="Q63" s="45">
        <f t="shared" si="7"/>
        <v>0</v>
      </c>
      <c r="R63" s="44">
        <v>0</v>
      </c>
      <c r="S63" s="45">
        <f t="shared" si="10"/>
        <v>0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7365.07</v>
      </c>
      <c r="H64" s="14">
        <f t="shared" si="15"/>
        <v>7</v>
      </c>
      <c r="I64" s="14">
        <v>0</v>
      </c>
      <c r="J64" s="14">
        <v>7</v>
      </c>
      <c r="K64" s="14">
        <v>3</v>
      </c>
      <c r="L64" s="14">
        <v>13</v>
      </c>
      <c r="M64" s="13">
        <v>3</v>
      </c>
      <c r="N64" s="15">
        <f t="shared" ref="N64:N73" si="17">IF(H64=0,0,K64/H64)</f>
        <v>0.42857142857142855</v>
      </c>
      <c r="O64" s="16">
        <v>7365.07</v>
      </c>
      <c r="P64" s="44">
        <v>7365.07</v>
      </c>
      <c r="Q64" s="45">
        <f t="shared" si="7"/>
        <v>1</v>
      </c>
      <c r="R64" s="44">
        <v>7365.07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2349.4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3</v>
      </c>
      <c r="M65" s="13">
        <v>0</v>
      </c>
      <c r="N65" s="15">
        <f t="shared" si="17"/>
        <v>0</v>
      </c>
      <c r="O65" s="16">
        <v>2349.4</v>
      </c>
      <c r="P65" s="44">
        <v>2349.4</v>
      </c>
      <c r="Q65" s="45">
        <f t="shared" si="7"/>
        <v>1</v>
      </c>
      <c r="R65" s="44">
        <v>2349.4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8297.3799999999992</v>
      </c>
      <c r="H66" s="14">
        <f t="shared" si="15"/>
        <v>8</v>
      </c>
      <c r="I66" s="14">
        <v>0</v>
      </c>
      <c r="J66" s="14">
        <v>8</v>
      </c>
      <c r="K66" s="14">
        <v>0</v>
      </c>
      <c r="L66" s="14">
        <v>9</v>
      </c>
      <c r="M66" s="13">
        <v>0</v>
      </c>
      <c r="N66" s="15">
        <f t="shared" si="17"/>
        <v>0</v>
      </c>
      <c r="O66" s="16">
        <v>8297.3799999999992</v>
      </c>
      <c r="P66" s="44">
        <v>8297.3799999999992</v>
      </c>
      <c r="Q66" s="45">
        <f t="shared" si="7"/>
        <v>1</v>
      </c>
      <c r="R66" s="44">
        <v>2379.02</v>
      </c>
      <c r="S66" s="45">
        <f t="shared" si="10"/>
        <v>0.28671942227546532</v>
      </c>
      <c r="T66" s="44">
        <f t="shared" si="11"/>
        <v>5918.3599999999988</v>
      </c>
      <c r="U66" s="15">
        <f t="shared" si="12"/>
        <v>0.71328057772453468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3988.23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4</v>
      </c>
      <c r="M67" s="13">
        <v>0</v>
      </c>
      <c r="N67" s="15">
        <f t="shared" si="17"/>
        <v>0</v>
      </c>
      <c r="O67" s="16">
        <v>3988.23</v>
      </c>
      <c r="P67" s="44">
        <v>3988.23</v>
      </c>
      <c r="Q67" s="45">
        <f t="shared" si="7"/>
        <v>1</v>
      </c>
      <c r="R67" s="44">
        <v>0</v>
      </c>
      <c r="S67" s="45">
        <f t="shared" si="10"/>
        <v>0</v>
      </c>
      <c r="T67" s="44">
        <f t="shared" si="11"/>
        <v>3988.23</v>
      </c>
      <c r="U67" s="15">
        <f t="shared" si="12"/>
        <v>1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3268.26</v>
      </c>
      <c r="H68" s="14">
        <f t="shared" si="15"/>
        <v>8</v>
      </c>
      <c r="I68" s="14">
        <v>5</v>
      </c>
      <c r="J68" s="14">
        <v>3</v>
      </c>
      <c r="K68" s="14">
        <v>3</v>
      </c>
      <c r="L68" s="14">
        <v>5</v>
      </c>
      <c r="M68" s="13">
        <v>3</v>
      </c>
      <c r="N68" s="15">
        <f t="shared" si="17"/>
        <v>0.375</v>
      </c>
      <c r="O68" s="16">
        <v>3268.26</v>
      </c>
      <c r="P68" s="44">
        <v>3268.26</v>
      </c>
      <c r="Q68" s="45">
        <f t="shared" si="7"/>
        <v>1</v>
      </c>
      <c r="R68" s="44">
        <v>2246.66</v>
      </c>
      <c r="S68" s="45">
        <f t="shared" si="10"/>
        <v>0.68741776970008495</v>
      </c>
      <c r="T68" s="44">
        <f t="shared" si="11"/>
        <v>1021.6000000000004</v>
      </c>
      <c r="U68" s="15">
        <f t="shared" si="12"/>
        <v>0.31258223029991505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5077.6000000000004</v>
      </c>
      <c r="H69" s="14">
        <f t="shared" si="15"/>
        <v>22</v>
      </c>
      <c r="I69" s="14">
        <v>4</v>
      </c>
      <c r="J69" s="14">
        <v>18</v>
      </c>
      <c r="K69" s="14">
        <v>2</v>
      </c>
      <c r="L69" s="14">
        <v>11</v>
      </c>
      <c r="M69" s="13">
        <v>2</v>
      </c>
      <c r="N69" s="15">
        <f t="shared" si="17"/>
        <v>9.0909090909090912E-2</v>
      </c>
      <c r="O69" s="16">
        <v>5077.6000000000004</v>
      </c>
      <c r="P69" s="44">
        <v>5077.6000000000004</v>
      </c>
      <c r="Q69" s="45">
        <f t="shared" si="7"/>
        <v>1</v>
      </c>
      <c r="R69" s="44">
        <v>5077.6000000000004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13</v>
      </c>
      <c r="I70" s="14">
        <v>4</v>
      </c>
      <c r="J70" s="14">
        <v>9</v>
      </c>
      <c r="K70" s="14">
        <v>4</v>
      </c>
      <c r="L70" s="14">
        <v>6</v>
      </c>
      <c r="M70" s="13">
        <v>4</v>
      </c>
      <c r="N70" s="15">
        <f t="shared" si="17"/>
        <v>0.30769230769230771</v>
      </c>
      <c r="O70" s="16">
        <v>3363.67</v>
      </c>
      <c r="P70" s="44">
        <v>3363.67</v>
      </c>
      <c r="Q70" s="45">
        <f t="shared" ref="Q70:Q80" si="18">IF(O70=0,0,P70/O70)</f>
        <v>1</v>
      </c>
      <c r="R70" s="44">
        <v>520.70000000000005</v>
      </c>
      <c r="S70" s="45">
        <f t="shared" si="10"/>
        <v>0.1548011546911558</v>
      </c>
      <c r="T70" s="44">
        <f t="shared" si="11"/>
        <v>2842.9700000000003</v>
      </c>
      <c r="U70" s="15">
        <f t="shared" si="12"/>
        <v>0.84519884530884426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3039.76</v>
      </c>
      <c r="H71" s="14">
        <f t="shared" si="15"/>
        <v>27</v>
      </c>
      <c r="I71" s="14">
        <v>0</v>
      </c>
      <c r="J71" s="14">
        <v>27</v>
      </c>
      <c r="K71" s="14">
        <v>3</v>
      </c>
      <c r="L71" s="14">
        <v>6</v>
      </c>
      <c r="M71" s="13">
        <v>3</v>
      </c>
      <c r="N71" s="15">
        <f t="shared" si="17"/>
        <v>0.1111111111111111</v>
      </c>
      <c r="O71" s="16">
        <v>3039.76</v>
      </c>
      <c r="P71" s="44">
        <f>O71</f>
        <v>3039.76</v>
      </c>
      <c r="Q71" s="45">
        <f t="shared" si="18"/>
        <v>1</v>
      </c>
      <c r="R71" s="44">
        <v>3039.76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19699.75</v>
      </c>
      <c r="H72" s="14">
        <f t="shared" si="15"/>
        <v>10</v>
      </c>
      <c r="I72" s="14">
        <v>2</v>
      </c>
      <c r="J72" s="14">
        <v>8</v>
      </c>
      <c r="K72" s="14">
        <v>2</v>
      </c>
      <c r="L72" s="14">
        <v>19</v>
      </c>
      <c r="M72" s="13">
        <v>2</v>
      </c>
      <c r="N72" s="15">
        <f t="shared" si="17"/>
        <v>0.2</v>
      </c>
      <c r="O72" s="16">
        <v>19699.75</v>
      </c>
      <c r="P72" s="44">
        <v>19699.75</v>
      </c>
      <c r="Q72" s="45">
        <f t="shared" si="18"/>
        <v>1</v>
      </c>
      <c r="R72" s="44">
        <v>17411.3</v>
      </c>
      <c r="S72" s="45">
        <f t="shared" si="10"/>
        <v>0.88383355118719775</v>
      </c>
      <c r="T72" s="44">
        <f t="shared" si="11"/>
        <v>2288.4500000000007</v>
      </c>
      <c r="U72" s="15">
        <f t="shared" si="12"/>
        <v>0.11616644881280223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5"/>
        <v>10</v>
      </c>
      <c r="I73" s="14">
        <v>1</v>
      </c>
      <c r="J73" s="14">
        <v>9</v>
      </c>
      <c r="K73" s="14">
        <v>3</v>
      </c>
      <c r="L73" s="14">
        <v>9</v>
      </c>
      <c r="M73" s="13">
        <v>3</v>
      </c>
      <c r="N73" s="15">
        <f t="shared" si="17"/>
        <v>0.3</v>
      </c>
      <c r="O73" s="16">
        <v>23320.85</v>
      </c>
      <c r="P73" s="44">
        <v>23320.85</v>
      </c>
      <c r="Q73" s="45">
        <f t="shared" si="18"/>
        <v>1</v>
      </c>
      <c r="R73" s="44">
        <v>1957.91</v>
      </c>
      <c r="S73" s="45">
        <f t="shared" si="10"/>
        <v>8.3955344680832822E-2</v>
      </c>
      <c r="T73" s="44">
        <f t="shared" si="11"/>
        <v>21362.94</v>
      </c>
      <c r="U73" s="15">
        <f t="shared" si="12"/>
        <v>0.91604465531916723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3</v>
      </c>
      <c r="I74" s="14">
        <v>2</v>
      </c>
      <c r="J74" s="14">
        <v>1</v>
      </c>
      <c r="K74" s="14">
        <v>2</v>
      </c>
      <c r="L74" s="14">
        <v>3</v>
      </c>
      <c r="M74" s="13">
        <v>2</v>
      </c>
      <c r="N74" s="15">
        <v>0</v>
      </c>
      <c r="O74" s="16">
        <v>2278.88</v>
      </c>
      <c r="P74" s="44">
        <v>2278.88</v>
      </c>
      <c r="Q74" s="45">
        <f t="shared" si="18"/>
        <v>1</v>
      </c>
      <c r="R74" s="44">
        <v>1707.94</v>
      </c>
      <c r="S74" s="45">
        <f t="shared" si="10"/>
        <v>0.74946464930141121</v>
      </c>
      <c r="T74" s="44">
        <f t="shared" si="11"/>
        <v>570.94000000000005</v>
      </c>
      <c r="U74" s="15">
        <f t="shared" si="12"/>
        <v>0.25053535069858879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6</v>
      </c>
      <c r="I75" s="14">
        <v>0</v>
      </c>
      <c r="J75" s="14">
        <v>6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0.16666666666666666</v>
      </c>
      <c r="O75" s="16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1287.21</v>
      </c>
      <c r="H76" s="14">
        <f t="shared" si="15"/>
        <v>8</v>
      </c>
      <c r="I76" s="14">
        <v>0</v>
      </c>
      <c r="J76" s="14">
        <v>8</v>
      </c>
      <c r="K76" s="14">
        <v>0</v>
      </c>
      <c r="L76" s="14">
        <v>1</v>
      </c>
      <c r="M76" s="13">
        <v>0</v>
      </c>
      <c r="N76" s="15">
        <f t="shared" si="19"/>
        <v>0</v>
      </c>
      <c r="O76" s="16">
        <v>1287.21</v>
      </c>
      <c r="P76" s="44">
        <v>1287.21</v>
      </c>
      <c r="Q76" s="45">
        <f t="shared" si="18"/>
        <v>1</v>
      </c>
      <c r="R76" s="44">
        <v>1287.21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0</v>
      </c>
      <c r="H77" s="14">
        <f t="shared" si="15"/>
        <v>1</v>
      </c>
      <c r="I77" s="14">
        <v>0</v>
      </c>
      <c r="J77" s="14">
        <v>1</v>
      </c>
      <c r="K77" s="14">
        <v>0</v>
      </c>
      <c r="L77" s="14">
        <v>0</v>
      </c>
      <c r="M77" s="13">
        <v>0</v>
      </c>
      <c r="N77" s="15">
        <f t="shared" si="19"/>
        <v>0</v>
      </c>
      <c r="O77" s="16">
        <v>0</v>
      </c>
      <c r="P77" s="44">
        <v>0</v>
      </c>
      <c r="Q77" s="45">
        <f t="shared" si="18"/>
        <v>0</v>
      </c>
      <c r="R77" s="44">
        <v>0</v>
      </c>
      <c r="S77" s="45">
        <f t="shared" si="10"/>
        <v>0</v>
      </c>
      <c r="T77" s="44"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8409.56</v>
      </c>
      <c r="H78" s="14">
        <f t="shared" si="15"/>
        <v>27</v>
      </c>
      <c r="I78" s="14">
        <v>2</v>
      </c>
      <c r="J78" s="14">
        <v>25</v>
      </c>
      <c r="K78" s="14">
        <v>3</v>
      </c>
      <c r="L78" s="14">
        <v>16</v>
      </c>
      <c r="M78" s="13">
        <v>3</v>
      </c>
      <c r="N78" s="15">
        <f t="shared" si="19"/>
        <v>0.1111111111111111</v>
      </c>
      <c r="O78" s="16">
        <v>8409.56</v>
      </c>
      <c r="P78" s="44">
        <v>8409.56</v>
      </c>
      <c r="Q78" s="45">
        <f t="shared" si="18"/>
        <v>1</v>
      </c>
      <c r="R78" s="44">
        <v>8409.56</v>
      </c>
      <c r="S78" s="45">
        <f t="shared" si="10"/>
        <v>1</v>
      </c>
      <c r="T78" s="44">
        <f>(P78-R78)</f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6844.74</v>
      </c>
      <c r="H79" s="14">
        <f t="shared" si="15"/>
        <v>12</v>
      </c>
      <c r="I79" s="14">
        <v>2</v>
      </c>
      <c r="J79" s="14">
        <v>10</v>
      </c>
      <c r="K79" s="14">
        <v>0</v>
      </c>
      <c r="L79" s="14">
        <v>6</v>
      </c>
      <c r="M79" s="13">
        <v>0</v>
      </c>
      <c r="N79" s="15">
        <f t="shared" si="19"/>
        <v>0</v>
      </c>
      <c r="O79" s="16">
        <v>6844.74</v>
      </c>
      <c r="P79" s="44">
        <v>6844.74</v>
      </c>
      <c r="Q79" s="45">
        <f t="shared" si="18"/>
        <v>1</v>
      </c>
      <c r="R79" s="44">
        <v>0</v>
      </c>
      <c r="S79" s="45">
        <f t="shared" si="10"/>
        <v>0</v>
      </c>
      <c r="T79" s="44">
        <f>(P79-R79)</f>
        <v>6844.74</v>
      </c>
      <c r="U79" s="15">
        <f t="shared" si="12"/>
        <v>1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475930.26000000007</v>
      </c>
      <c r="H80" s="19">
        <f t="shared" si="20"/>
        <v>756</v>
      </c>
      <c r="I80" s="19">
        <f t="shared" si="20"/>
        <v>121</v>
      </c>
      <c r="J80" s="19">
        <f t="shared" si="20"/>
        <v>638</v>
      </c>
      <c r="K80" s="19">
        <f t="shared" si="20"/>
        <v>131</v>
      </c>
      <c r="L80" s="19">
        <f t="shared" si="20"/>
        <v>587</v>
      </c>
      <c r="M80" s="19">
        <f t="shared" si="20"/>
        <v>132</v>
      </c>
      <c r="N80" s="15">
        <f t="shared" si="19"/>
        <v>0.17328042328042328</v>
      </c>
      <c r="O80" s="20">
        <f>SUM(O6:O79)</f>
        <v>478206.14000000007</v>
      </c>
      <c r="P80" s="46">
        <f>SUM(P6:P79)</f>
        <v>478206.14000000007</v>
      </c>
      <c r="Q80" s="45">
        <f t="shared" si="18"/>
        <v>1</v>
      </c>
      <c r="R80" s="46">
        <f>SUM(R6:R79)</f>
        <v>340463.91999999993</v>
      </c>
      <c r="S80" s="45">
        <f t="shared" si="10"/>
        <v>0.71196057833970905</v>
      </c>
      <c r="T80" s="46">
        <f>SUM(T6:T79)</f>
        <v>137741.22</v>
      </c>
      <c r="U80" s="15">
        <f t="shared" si="12"/>
        <v>0.28803733051190011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U80"/>
  <sheetViews>
    <sheetView topLeftCell="J1" workbookViewId="0">
      <selection activeCell="O6" sqref="O6"/>
    </sheetView>
  </sheetViews>
  <sheetFormatPr defaultRowHeight="15"/>
  <cols>
    <col min="1" max="3" width="0" hidden="1"/>
    <col min="4" max="4" width="36.7109375"/>
    <col min="5" max="5" width="25.28515625"/>
    <col min="6" max="6" width="18.85546875"/>
    <col min="7" max="7" width="18.28515625"/>
    <col min="8" max="8" width="15"/>
    <col min="9" max="9" width="17.28515625"/>
    <col min="10" max="10" width="16.28515625"/>
    <col min="11" max="11" width="8.7109375"/>
    <col min="12" max="12" width="17.140625"/>
    <col min="13" max="13" width="19.42578125"/>
    <col min="14" max="14" width="18.42578125"/>
    <col min="15" max="15" width="19.5703125"/>
    <col min="16" max="16" width="12.85546875" style="43"/>
    <col min="17" max="17" width="9.140625" style="43"/>
    <col min="18" max="18" width="12" style="43"/>
    <col min="19" max="19" width="0" style="43" hidden="1"/>
    <col min="20" max="20" width="15.85546875" style="43"/>
    <col min="21" max="21" width="26.85546875"/>
    <col min="22" max="1025" width="8.7109375"/>
  </cols>
  <sheetData>
    <row r="1" spans="1:21" ht="54.75" customHeight="1">
      <c r="A1" s="116" t="s">
        <v>222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60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2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4135.29</v>
      </c>
      <c r="H6" s="14">
        <f t="shared" ref="H6:H39" si="1">SUM(I6+J6)</f>
        <v>11</v>
      </c>
      <c r="I6" s="14">
        <v>3</v>
      </c>
      <c r="J6" s="14">
        <v>8</v>
      </c>
      <c r="K6" s="14">
        <v>0</v>
      </c>
      <c r="L6" s="14">
        <v>4</v>
      </c>
      <c r="M6" s="13">
        <v>0</v>
      </c>
      <c r="N6" s="15">
        <f>IF(H6=0,0,K6/H6)</f>
        <v>0</v>
      </c>
      <c r="O6" s="16">
        <v>4135.29</v>
      </c>
      <c r="P6" s="44">
        <v>4135.29</v>
      </c>
      <c r="Q6" s="45">
        <f t="shared" ref="Q6:Q37" si="2">IF(O6=0,0,P6/O6)</f>
        <v>1</v>
      </c>
      <c r="R6" s="44">
        <v>4135.29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3</v>
      </c>
      <c r="I7" s="14">
        <v>0</v>
      </c>
      <c r="J7" s="14">
        <v>3</v>
      </c>
      <c r="K7" s="14">
        <v>2</v>
      </c>
      <c r="L7" s="14">
        <v>2</v>
      </c>
      <c r="M7" s="13">
        <v>2</v>
      </c>
      <c r="N7" s="15">
        <f>IF(H7=0,0,K7/H7)</f>
        <v>0.66666666666666663</v>
      </c>
      <c r="O7" s="16">
        <v>1181.46</v>
      </c>
      <c r="P7" s="44">
        <v>1181.46</v>
      </c>
      <c r="Q7" s="4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8</v>
      </c>
      <c r="I8" s="14">
        <v>3</v>
      </c>
      <c r="J8" s="14">
        <v>5</v>
      </c>
      <c r="K8" s="14">
        <v>1</v>
      </c>
      <c r="L8" s="14">
        <v>3</v>
      </c>
      <c r="M8" s="13">
        <v>1</v>
      </c>
      <c r="N8" s="15">
        <f>IF(H8=0,0,K8/H8)</f>
        <v>0.125</v>
      </c>
      <c r="O8" s="16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24</v>
      </c>
      <c r="I9" s="14">
        <v>0</v>
      </c>
      <c r="J9" s="14">
        <v>24</v>
      </c>
      <c r="K9" s="14">
        <v>0</v>
      </c>
      <c r="L9" s="14">
        <v>14</v>
      </c>
      <c r="M9" s="13">
        <v>0</v>
      </c>
      <c r="N9" s="15" t="s">
        <v>198</v>
      </c>
      <c r="O9" s="16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16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1"/>
        <v>9</v>
      </c>
      <c r="I11" s="14">
        <v>2</v>
      </c>
      <c r="J11" s="14">
        <v>7</v>
      </c>
      <c r="K11" s="14">
        <v>2</v>
      </c>
      <c r="L11" s="14">
        <v>14</v>
      </c>
      <c r="M11" s="13">
        <v>2</v>
      </c>
      <c r="N11" s="15">
        <f t="shared" si="6"/>
        <v>0.22222222222222221</v>
      </c>
      <c r="O11" s="16">
        <v>11402.73</v>
      </c>
      <c r="P11" s="44">
        <v>11402.73</v>
      </c>
      <c r="Q11" s="45">
        <f t="shared" si="2"/>
        <v>1</v>
      </c>
      <c r="R11" s="44">
        <v>11402.73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10</v>
      </c>
      <c r="I12" s="14">
        <v>0</v>
      </c>
      <c r="J12" s="14">
        <v>10</v>
      </c>
      <c r="K12" s="14">
        <v>0</v>
      </c>
      <c r="L12" s="14">
        <v>5</v>
      </c>
      <c r="M12" s="13">
        <v>0</v>
      </c>
      <c r="N12" s="15">
        <f t="shared" si="6"/>
        <v>0</v>
      </c>
      <c r="O12" s="16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3979.57</v>
      </c>
      <c r="H13" s="14">
        <f t="shared" si="1"/>
        <v>9</v>
      </c>
      <c r="I13" s="14">
        <v>0</v>
      </c>
      <c r="J13" s="14">
        <v>9</v>
      </c>
      <c r="K13" s="14">
        <v>0</v>
      </c>
      <c r="L13" s="14">
        <v>4</v>
      </c>
      <c r="M13" s="13">
        <v>0</v>
      </c>
      <c r="N13" s="15">
        <f t="shared" si="6"/>
        <v>0</v>
      </c>
      <c r="O13" s="16">
        <v>3979.57</v>
      </c>
      <c r="P13" s="44">
        <v>3979.57</v>
      </c>
      <c r="Q13" s="45">
        <f t="shared" si="2"/>
        <v>1</v>
      </c>
      <c r="R13" s="44">
        <v>0</v>
      </c>
      <c r="S13" s="45">
        <f t="shared" si="3"/>
        <v>0</v>
      </c>
      <c r="T13" s="44">
        <f t="shared" si="4"/>
        <v>3979.57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12232.68</v>
      </c>
      <c r="H14" s="14">
        <f t="shared" si="1"/>
        <v>10</v>
      </c>
      <c r="I14" s="14">
        <v>2</v>
      </c>
      <c r="J14" s="14">
        <v>8</v>
      </c>
      <c r="K14" s="14">
        <v>0</v>
      </c>
      <c r="L14" s="14">
        <v>9</v>
      </c>
      <c r="M14" s="13">
        <v>0</v>
      </c>
      <c r="N14" s="15">
        <f t="shared" si="6"/>
        <v>0</v>
      </c>
      <c r="O14" s="16">
        <v>9542.1299999999992</v>
      </c>
      <c r="P14" s="44">
        <v>12232.68</v>
      </c>
      <c r="Q14" s="45">
        <f t="shared" si="2"/>
        <v>1.281965347359552</v>
      </c>
      <c r="R14" s="44">
        <v>9542.1299999999992</v>
      </c>
      <c r="S14" s="45">
        <f t="shared" si="3"/>
        <v>0.78005228617114153</v>
      </c>
      <c r="T14" s="44">
        <f t="shared" si="4"/>
        <v>2690.5500000000011</v>
      </c>
      <c r="U14" s="15">
        <f t="shared" si="5"/>
        <v>0.21994771382885853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2640.31</v>
      </c>
      <c r="H15" s="14">
        <f t="shared" si="1"/>
        <v>4</v>
      </c>
      <c r="I15" s="14">
        <v>0</v>
      </c>
      <c r="J15" s="14">
        <v>4</v>
      </c>
      <c r="K15" s="14">
        <v>1</v>
      </c>
      <c r="L15" s="14">
        <v>7</v>
      </c>
      <c r="M15" s="13">
        <v>1</v>
      </c>
      <c r="N15" s="15">
        <f t="shared" si="6"/>
        <v>0.25</v>
      </c>
      <c r="O15" s="16">
        <v>2640.31</v>
      </c>
      <c r="P15" s="44">
        <v>2640.31</v>
      </c>
      <c r="Q15" s="45">
        <f t="shared" si="2"/>
        <v>1</v>
      </c>
      <c r="R15" s="44">
        <v>2150.67</v>
      </c>
      <c r="S15" s="45">
        <f t="shared" si="3"/>
        <v>0.81455207911192251</v>
      </c>
      <c r="T15" s="44">
        <f t="shared" si="4"/>
        <v>489.63999999999987</v>
      </c>
      <c r="U15" s="15">
        <f t="shared" si="5"/>
        <v>0.18544792088807749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14420.8</v>
      </c>
      <c r="H16" s="14">
        <f t="shared" si="1"/>
        <v>29</v>
      </c>
      <c r="I16" s="14">
        <v>3</v>
      </c>
      <c r="J16" s="14">
        <v>26</v>
      </c>
      <c r="K16" s="14">
        <v>6</v>
      </c>
      <c r="L16" s="14">
        <v>22</v>
      </c>
      <c r="M16" s="13">
        <v>6</v>
      </c>
      <c r="N16" s="15">
        <f t="shared" si="6"/>
        <v>0.20689655172413793</v>
      </c>
      <c r="O16" s="16">
        <v>14420.8</v>
      </c>
      <c r="P16" s="44">
        <v>14420.8</v>
      </c>
      <c r="Q16" s="45">
        <f t="shared" si="2"/>
        <v>1</v>
      </c>
      <c r="R16" s="44">
        <v>14420.8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12393.75</v>
      </c>
      <c r="H17" s="14">
        <f t="shared" si="1"/>
        <v>12</v>
      </c>
      <c r="I17" s="14">
        <v>3</v>
      </c>
      <c r="J17" s="14">
        <v>9</v>
      </c>
      <c r="K17" s="14">
        <v>3</v>
      </c>
      <c r="L17" s="14">
        <v>15</v>
      </c>
      <c r="M17" s="13">
        <v>3</v>
      </c>
      <c r="N17" s="15">
        <f t="shared" si="6"/>
        <v>0.25</v>
      </c>
      <c r="O17" s="16">
        <v>12393.75</v>
      </c>
      <c r="P17" s="44">
        <v>12393.75</v>
      </c>
      <c r="Q17" s="45">
        <f t="shared" si="2"/>
        <v>1</v>
      </c>
      <c r="R17" s="44">
        <v>12393.75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3349.21</v>
      </c>
      <c r="H18" s="14">
        <f t="shared" si="1"/>
        <v>16</v>
      </c>
      <c r="I18" s="14">
        <v>5</v>
      </c>
      <c r="J18" s="14">
        <v>11</v>
      </c>
      <c r="K18" s="14">
        <v>1</v>
      </c>
      <c r="L18" s="14">
        <v>7</v>
      </c>
      <c r="M18" s="13">
        <v>1</v>
      </c>
      <c r="N18" s="15">
        <f t="shared" si="6"/>
        <v>6.25E-2</v>
      </c>
      <c r="O18" s="16">
        <v>3349.21</v>
      </c>
      <c r="P18" s="44">
        <v>3349.21</v>
      </c>
      <c r="Q18" s="45">
        <f t="shared" si="2"/>
        <v>1</v>
      </c>
      <c r="R18" s="44">
        <v>1979.86</v>
      </c>
      <c r="S18" s="45">
        <f t="shared" si="3"/>
        <v>0.59114238880213543</v>
      </c>
      <c r="T18" s="44">
        <f t="shared" si="4"/>
        <v>1369.3500000000001</v>
      </c>
      <c r="U18" s="15">
        <f t="shared" si="5"/>
        <v>0.40885761119786462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9692.9699999999993</v>
      </c>
      <c r="H19" s="14">
        <f t="shared" si="1"/>
        <v>12</v>
      </c>
      <c r="I19" s="14">
        <v>5</v>
      </c>
      <c r="J19" s="14">
        <v>7</v>
      </c>
      <c r="K19" s="14">
        <v>4</v>
      </c>
      <c r="L19" s="14">
        <v>13</v>
      </c>
      <c r="M19" s="13">
        <v>4</v>
      </c>
      <c r="N19" s="15">
        <f t="shared" si="6"/>
        <v>0.33333333333333331</v>
      </c>
      <c r="O19" s="16">
        <v>9692.9699999999993</v>
      </c>
      <c r="P19" s="44">
        <v>9692.9699999999993</v>
      </c>
      <c r="Q19" s="45">
        <f t="shared" si="2"/>
        <v>1</v>
      </c>
      <c r="R19" s="44">
        <v>3223.67</v>
      </c>
      <c r="S19" s="45">
        <f t="shared" si="3"/>
        <v>0.33257814684250547</v>
      </c>
      <c r="T19" s="44">
        <f t="shared" si="4"/>
        <v>6469.2999999999993</v>
      </c>
      <c r="U19" s="15">
        <f t="shared" si="5"/>
        <v>0.66742185315749447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15</v>
      </c>
      <c r="I20" s="14">
        <v>2</v>
      </c>
      <c r="J20" s="14">
        <v>13</v>
      </c>
      <c r="K20" s="14">
        <v>1</v>
      </c>
      <c r="L20" s="14">
        <v>14</v>
      </c>
      <c r="M20" s="13">
        <v>1</v>
      </c>
      <c r="N20" s="15">
        <f t="shared" si="6"/>
        <v>6.6666666666666666E-2</v>
      </c>
      <c r="O20" s="16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f t="shared" si="1"/>
        <v>11</v>
      </c>
      <c r="I21" s="14">
        <v>2</v>
      </c>
      <c r="J21" s="14">
        <v>9</v>
      </c>
      <c r="K21" s="14">
        <v>0</v>
      </c>
      <c r="L21" s="14">
        <v>3</v>
      </c>
      <c r="M21" s="13">
        <v>0</v>
      </c>
      <c r="N21" s="15">
        <f t="shared" si="6"/>
        <v>0</v>
      </c>
      <c r="O21" s="16">
        <v>2809.76</v>
      </c>
      <c r="P21" s="44">
        <v>2809.76</v>
      </c>
      <c r="Q21" s="4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1"/>
        <v>22</v>
      </c>
      <c r="I22" s="14">
        <v>7</v>
      </c>
      <c r="J22" s="14">
        <v>15</v>
      </c>
      <c r="K22" s="14">
        <v>16</v>
      </c>
      <c r="L22" s="14">
        <v>37</v>
      </c>
      <c r="M22" s="13">
        <v>16</v>
      </c>
      <c r="N22" s="15">
        <f t="shared" si="6"/>
        <v>0.72727272727272729</v>
      </c>
      <c r="O22" s="16">
        <v>23238.31</v>
      </c>
      <c r="P22" s="44">
        <v>23238.31</v>
      </c>
      <c r="Q22" s="45">
        <f t="shared" si="2"/>
        <v>1</v>
      </c>
      <c r="R22" s="44">
        <v>20863.39</v>
      </c>
      <c r="S22" s="45">
        <f t="shared" si="3"/>
        <v>0.89780151826875532</v>
      </c>
      <c r="T22" s="44">
        <f t="shared" si="4"/>
        <v>2374.9200000000019</v>
      </c>
      <c r="U22" s="15">
        <f t="shared" si="5"/>
        <v>0.10219848173124473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17163.3</v>
      </c>
      <c r="H23" s="14">
        <f t="shared" si="1"/>
        <v>25</v>
      </c>
      <c r="I23" s="14">
        <v>5</v>
      </c>
      <c r="J23" s="14">
        <v>20</v>
      </c>
      <c r="K23" s="14">
        <v>0</v>
      </c>
      <c r="L23" s="14">
        <v>15</v>
      </c>
      <c r="M23" s="13">
        <v>0</v>
      </c>
      <c r="N23" s="15">
        <f t="shared" si="6"/>
        <v>0</v>
      </c>
      <c r="O23" s="16">
        <v>17163.3</v>
      </c>
      <c r="P23" s="44">
        <v>17163.3</v>
      </c>
      <c r="Q23" s="45">
        <f t="shared" si="2"/>
        <v>1</v>
      </c>
      <c r="R23" s="44">
        <v>13403.28</v>
      </c>
      <c r="S23" s="45">
        <f t="shared" si="3"/>
        <v>0.78092674485675839</v>
      </c>
      <c r="T23" s="44">
        <f t="shared" si="4"/>
        <v>3760.0199999999986</v>
      </c>
      <c r="U23" s="15">
        <f t="shared" si="5"/>
        <v>0.21907325514324161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6"/>
        <v>0.1</v>
      </c>
      <c r="O24" s="16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18872.53</v>
      </c>
      <c r="H25" s="14">
        <f t="shared" si="1"/>
        <v>19</v>
      </c>
      <c r="I25" s="14">
        <v>1</v>
      </c>
      <c r="J25" s="14">
        <v>18</v>
      </c>
      <c r="K25" s="14">
        <v>1</v>
      </c>
      <c r="L25" s="14">
        <v>35</v>
      </c>
      <c r="M25" s="13">
        <v>1</v>
      </c>
      <c r="N25" s="15">
        <f t="shared" si="6"/>
        <v>5.2631578947368418E-2</v>
      </c>
      <c r="O25" s="16">
        <v>18872.53</v>
      </c>
      <c r="P25" s="44">
        <v>18872.53</v>
      </c>
      <c r="Q25" s="45">
        <f t="shared" si="2"/>
        <v>1</v>
      </c>
      <c r="R25" s="44">
        <v>18872.53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2</v>
      </c>
      <c r="I26" s="14">
        <v>0</v>
      </c>
      <c r="J26" s="14">
        <v>2</v>
      </c>
      <c r="K26" s="14">
        <v>0</v>
      </c>
      <c r="L26" s="14">
        <v>0</v>
      </c>
      <c r="M26" s="13">
        <v>0</v>
      </c>
      <c r="N26" s="15">
        <f t="shared" si="6"/>
        <v>0</v>
      </c>
      <c r="O26" s="16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9</v>
      </c>
      <c r="I27" s="14">
        <v>2</v>
      </c>
      <c r="J27" s="14">
        <v>7</v>
      </c>
      <c r="K27" s="14">
        <v>0</v>
      </c>
      <c r="L27" s="14">
        <v>0</v>
      </c>
      <c r="M27" s="13">
        <v>0</v>
      </c>
      <c r="N27" s="15">
        <f t="shared" si="6"/>
        <v>0</v>
      </c>
      <c r="O27" s="16">
        <v>1</v>
      </c>
      <c r="P27" s="44">
        <v>1</v>
      </c>
      <c r="Q27" s="4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1</v>
      </c>
      <c r="I28" s="14">
        <v>0</v>
      </c>
      <c r="J28" s="14">
        <v>1</v>
      </c>
      <c r="K28" s="14">
        <v>0</v>
      </c>
      <c r="L28" s="14">
        <v>0</v>
      </c>
      <c r="M28" s="13">
        <v>0</v>
      </c>
      <c r="N28" s="15">
        <f t="shared" si="6"/>
        <v>0</v>
      </c>
      <c r="O28" s="16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16757.45</v>
      </c>
      <c r="H29" s="14">
        <f t="shared" si="1"/>
        <v>27</v>
      </c>
      <c r="I29" s="14">
        <v>10</v>
      </c>
      <c r="J29" s="14">
        <v>17</v>
      </c>
      <c r="K29" s="14">
        <v>8</v>
      </c>
      <c r="L29" s="14">
        <v>26</v>
      </c>
      <c r="M29" s="13">
        <v>8</v>
      </c>
      <c r="N29" s="15">
        <f t="shared" si="6"/>
        <v>0.29629629629629628</v>
      </c>
      <c r="O29" s="16">
        <v>16757.45</v>
      </c>
      <c r="P29" s="44">
        <v>16757.45</v>
      </c>
      <c r="Q29" s="45">
        <f t="shared" si="2"/>
        <v>1</v>
      </c>
      <c r="R29" s="44">
        <v>16757.45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11</v>
      </c>
      <c r="I30" s="14">
        <v>2</v>
      </c>
      <c r="J30" s="14">
        <v>9</v>
      </c>
      <c r="K30" s="14">
        <v>0</v>
      </c>
      <c r="L30" s="14">
        <v>0</v>
      </c>
      <c r="M30" s="13">
        <v>0</v>
      </c>
      <c r="N30" s="15">
        <f t="shared" si="6"/>
        <v>0</v>
      </c>
      <c r="O30" s="16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1"/>
        <v>6</v>
      </c>
      <c r="I31" s="14">
        <v>0</v>
      </c>
      <c r="J31" s="14">
        <v>6</v>
      </c>
      <c r="K31" s="14">
        <v>0</v>
      </c>
      <c r="L31" s="14">
        <v>3</v>
      </c>
      <c r="M31" s="13">
        <v>0</v>
      </c>
      <c r="N31" s="15">
        <f t="shared" si="6"/>
        <v>0</v>
      </c>
      <c r="O31" s="16">
        <v>2300.0100000000002</v>
      </c>
      <c r="P31" s="44">
        <v>2300.0100000000002</v>
      </c>
      <c r="Q31" s="45">
        <f t="shared" si="2"/>
        <v>1</v>
      </c>
      <c r="R31" s="44">
        <v>2300.0100000000002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10</v>
      </c>
      <c r="M32" s="13">
        <v>2</v>
      </c>
      <c r="N32" s="15">
        <f t="shared" si="6"/>
        <v>0.18181818181818182</v>
      </c>
      <c r="O32" s="16">
        <v>5319.23</v>
      </c>
      <c r="P32" s="44">
        <v>5319.23</v>
      </c>
      <c r="Q32" s="45">
        <f t="shared" si="2"/>
        <v>1</v>
      </c>
      <c r="R32" s="44">
        <v>0</v>
      </c>
      <c r="S32" s="45">
        <f t="shared" si="3"/>
        <v>0</v>
      </c>
      <c r="T32" s="44">
        <f t="shared" si="4"/>
        <v>5319.23</v>
      </c>
      <c r="U32" s="15">
        <f t="shared" si="5"/>
        <v>1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4</v>
      </c>
      <c r="I33" s="14">
        <v>0</v>
      </c>
      <c r="J33" s="14">
        <v>4</v>
      </c>
      <c r="K33" s="14">
        <v>0</v>
      </c>
      <c r="L33" s="14">
        <v>7</v>
      </c>
      <c r="M33" s="13">
        <v>0</v>
      </c>
      <c r="N33" s="15">
        <f t="shared" si="6"/>
        <v>0</v>
      </c>
      <c r="O33" s="16">
        <v>4301.8599999999997</v>
      </c>
      <c r="P33" s="44">
        <v>4301.8599999999997</v>
      </c>
      <c r="Q33" s="45">
        <f t="shared" si="2"/>
        <v>1</v>
      </c>
      <c r="R33" s="44">
        <v>0</v>
      </c>
      <c r="S33" s="45">
        <f t="shared" si="3"/>
        <v>0</v>
      </c>
      <c r="T33" s="44">
        <f t="shared" si="4"/>
        <v>4301.8599999999997</v>
      </c>
      <c r="U33" s="15">
        <f t="shared" si="5"/>
        <v>1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4882.8</v>
      </c>
      <c r="H34" s="14">
        <f t="shared" si="1"/>
        <v>5</v>
      </c>
      <c r="I34" s="14">
        <v>0</v>
      </c>
      <c r="J34" s="14">
        <v>5</v>
      </c>
      <c r="K34" s="14">
        <v>0</v>
      </c>
      <c r="L34" s="14">
        <v>6</v>
      </c>
      <c r="M34" s="13">
        <v>0</v>
      </c>
      <c r="N34" s="15">
        <f t="shared" si="6"/>
        <v>0</v>
      </c>
      <c r="O34" s="16">
        <v>4882.8</v>
      </c>
      <c r="P34" s="44">
        <v>4882.8</v>
      </c>
      <c r="Q34" s="45">
        <f t="shared" si="2"/>
        <v>1</v>
      </c>
      <c r="R34" s="44">
        <v>4882.8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16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3431.11</v>
      </c>
      <c r="H36" s="14">
        <f t="shared" si="1"/>
        <v>5</v>
      </c>
      <c r="I36" s="14">
        <v>0</v>
      </c>
      <c r="J36" s="14">
        <v>5</v>
      </c>
      <c r="K36" s="14">
        <v>1</v>
      </c>
      <c r="L36" s="14">
        <v>7</v>
      </c>
      <c r="M36" s="13">
        <v>1</v>
      </c>
      <c r="N36" s="15">
        <f t="shared" si="6"/>
        <v>0.2</v>
      </c>
      <c r="O36" s="16">
        <v>3431.11</v>
      </c>
      <c r="P36" s="44">
        <v>3431.11</v>
      </c>
      <c r="Q36" s="45">
        <f t="shared" si="2"/>
        <v>1</v>
      </c>
      <c r="R36" s="44">
        <v>2121.15</v>
      </c>
      <c r="S36" s="45">
        <f t="shared" si="3"/>
        <v>0.61821101626004415</v>
      </c>
      <c r="T36" s="44">
        <f t="shared" si="4"/>
        <v>1309.96</v>
      </c>
      <c r="U36" s="15">
        <f t="shared" si="5"/>
        <v>0.38178898373995585</v>
      </c>
    </row>
    <row r="37" spans="1:21" ht="13.5" customHeight="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6055.8</v>
      </c>
      <c r="H37" s="14">
        <f t="shared" si="1"/>
        <v>6</v>
      </c>
      <c r="I37" s="14">
        <v>2</v>
      </c>
      <c r="J37" s="14">
        <v>4</v>
      </c>
      <c r="K37" s="14">
        <v>2</v>
      </c>
      <c r="L37" s="14">
        <v>10</v>
      </c>
      <c r="M37" s="13">
        <v>2</v>
      </c>
      <c r="N37" s="15">
        <f t="shared" si="6"/>
        <v>0.33333333333333331</v>
      </c>
      <c r="O37" s="16">
        <v>6055.8</v>
      </c>
      <c r="P37" s="44">
        <v>6055.8</v>
      </c>
      <c r="Q37" s="45">
        <f t="shared" si="2"/>
        <v>1</v>
      </c>
      <c r="R37" s="44">
        <v>3939.93</v>
      </c>
      <c r="S37" s="45">
        <f t="shared" si="3"/>
        <v>0.65060437927276327</v>
      </c>
      <c r="T37" s="44">
        <f t="shared" si="4"/>
        <v>2115.8700000000003</v>
      </c>
      <c r="U37" s="15">
        <f t="shared" si="5"/>
        <v>0.34939562072723673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1"/>
        <v>4</v>
      </c>
      <c r="I38" s="14">
        <v>0</v>
      </c>
      <c r="J38" s="14">
        <v>4</v>
      </c>
      <c r="K38" s="14">
        <v>1</v>
      </c>
      <c r="L38" s="14">
        <v>3</v>
      </c>
      <c r="M38" s="13">
        <v>1</v>
      </c>
      <c r="N38" s="15">
        <f t="shared" si="6"/>
        <v>0.25</v>
      </c>
      <c r="O38" s="16">
        <v>1048.48</v>
      </c>
      <c r="P38" s="44">
        <v>1048.48</v>
      </c>
      <c r="Q38" s="45">
        <f t="shared" ref="Q38:Q69" si="7">IF(O38=0,0,P38/O38)</f>
        <v>1</v>
      </c>
      <c r="R38" s="44">
        <v>317.68</v>
      </c>
      <c r="S38" s="45">
        <f t="shared" si="3"/>
        <v>0.30299099649015721</v>
      </c>
      <c r="T38" s="44">
        <f t="shared" si="4"/>
        <v>730.8</v>
      </c>
      <c r="U38" s="15">
        <f t="shared" si="5"/>
        <v>0.69700900350984274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2981.91</v>
      </c>
      <c r="H39" s="14">
        <f t="shared" si="1"/>
        <v>7</v>
      </c>
      <c r="I39" s="14">
        <v>1</v>
      </c>
      <c r="J39" s="14">
        <v>6</v>
      </c>
      <c r="K39" s="14">
        <v>2</v>
      </c>
      <c r="L39" s="14">
        <v>3</v>
      </c>
      <c r="M39" s="13">
        <v>2</v>
      </c>
      <c r="N39" s="15">
        <f t="shared" si="6"/>
        <v>0.2857142857142857</v>
      </c>
      <c r="O39" s="16">
        <v>2981.91</v>
      </c>
      <c r="P39" s="44">
        <v>2981.91</v>
      </c>
      <c r="Q39" s="45">
        <f t="shared" si="7"/>
        <v>1</v>
      </c>
      <c r="R39" s="44">
        <v>2981.91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21026.66</v>
      </c>
      <c r="H40" s="14">
        <v>18</v>
      </c>
      <c r="I40" s="14">
        <v>5</v>
      </c>
      <c r="J40" s="14">
        <v>16</v>
      </c>
      <c r="K40" s="14">
        <v>10</v>
      </c>
      <c r="L40" s="14">
        <v>22</v>
      </c>
      <c r="M40" s="13">
        <v>10</v>
      </c>
      <c r="N40" s="15">
        <f t="shared" si="6"/>
        <v>0.55555555555555558</v>
      </c>
      <c r="O40" s="16">
        <v>21026.66</v>
      </c>
      <c r="P40" s="44">
        <v>21026.66</v>
      </c>
      <c r="Q40" s="45">
        <f t="shared" si="7"/>
        <v>1</v>
      </c>
      <c r="R40" s="44">
        <v>21026.66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5622.47</v>
      </c>
      <c r="H41" s="14">
        <f t="shared" ref="H41:H51" si="8">SUM(I41+J41)</f>
        <v>16</v>
      </c>
      <c r="I41" s="14">
        <v>0</v>
      </c>
      <c r="J41" s="14">
        <v>16</v>
      </c>
      <c r="K41" s="14">
        <v>8</v>
      </c>
      <c r="L41" s="14">
        <v>18</v>
      </c>
      <c r="M41" s="13">
        <v>8</v>
      </c>
      <c r="N41" s="15">
        <f t="shared" si="6"/>
        <v>0.5</v>
      </c>
      <c r="O41" s="16">
        <v>5622.47</v>
      </c>
      <c r="P41" s="44">
        <v>5622.47</v>
      </c>
      <c r="Q41" s="45">
        <f t="shared" si="7"/>
        <v>1</v>
      </c>
      <c r="R41" s="44">
        <v>5622.47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12990.85</v>
      </c>
      <c r="H42" s="14">
        <f t="shared" si="8"/>
        <v>12</v>
      </c>
      <c r="I42" s="14">
        <v>3</v>
      </c>
      <c r="J42" s="14">
        <v>9</v>
      </c>
      <c r="K42" s="14">
        <v>3</v>
      </c>
      <c r="L42" s="14">
        <v>18</v>
      </c>
      <c r="M42" s="13">
        <v>2</v>
      </c>
      <c r="N42" s="15">
        <f t="shared" si="6"/>
        <v>0.25</v>
      </c>
      <c r="O42" s="16">
        <v>12990.85</v>
      </c>
      <c r="P42" s="44">
        <v>12990.85</v>
      </c>
      <c r="Q42" s="45">
        <f t="shared" si="7"/>
        <v>1</v>
      </c>
      <c r="R42" s="44">
        <v>5961.53</v>
      </c>
      <c r="S42" s="45">
        <f t="shared" si="3"/>
        <v>0.45890222733693325</v>
      </c>
      <c r="T42" s="44">
        <f t="shared" si="4"/>
        <v>7029.3200000000006</v>
      </c>
      <c r="U42" s="15">
        <f t="shared" si="5"/>
        <v>0.54109777266306669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9</v>
      </c>
      <c r="I43" s="14">
        <v>0</v>
      </c>
      <c r="J43" s="14">
        <v>9</v>
      </c>
      <c r="K43" s="14">
        <v>0</v>
      </c>
      <c r="L43" s="14">
        <v>0</v>
      </c>
      <c r="M43" s="13">
        <v>0</v>
      </c>
      <c r="N43" s="15">
        <f t="shared" si="6"/>
        <v>0</v>
      </c>
      <c r="O43" s="16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3892.75</v>
      </c>
      <c r="H44" s="14">
        <f t="shared" si="8"/>
        <v>5</v>
      </c>
      <c r="I44" s="14">
        <v>1</v>
      </c>
      <c r="J44" s="14">
        <v>4</v>
      </c>
      <c r="K44" s="14">
        <v>0</v>
      </c>
      <c r="L44" s="14">
        <v>2</v>
      </c>
      <c r="M44" s="13">
        <v>0</v>
      </c>
      <c r="N44" s="15">
        <f t="shared" si="6"/>
        <v>0</v>
      </c>
      <c r="O44" s="16">
        <f>2966.14+926.61</f>
        <v>3892.75</v>
      </c>
      <c r="P44" s="44">
        <f>O44</f>
        <v>3892.75</v>
      </c>
      <c r="Q44" s="45">
        <f t="shared" si="7"/>
        <v>1</v>
      </c>
      <c r="R44" s="44">
        <v>3892.75</v>
      </c>
      <c r="S44" s="45">
        <f t="shared" ref="S44:S80" si="10">IF(P44=0,0,R44/P44)</f>
        <v>1</v>
      </c>
      <c r="T44" s="44">
        <f t="shared" ref="T44:T76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10438.4</v>
      </c>
      <c r="H45" s="14">
        <f t="shared" si="8"/>
        <v>9</v>
      </c>
      <c r="I45" s="14">
        <v>1</v>
      </c>
      <c r="J45" s="14">
        <v>8</v>
      </c>
      <c r="K45" s="14">
        <v>1</v>
      </c>
      <c r="L45" s="14">
        <v>7</v>
      </c>
      <c r="M45" s="13">
        <v>1</v>
      </c>
      <c r="N45" s="15">
        <f t="shared" si="6"/>
        <v>0.1111111111111111</v>
      </c>
      <c r="O45" s="16">
        <v>5577.94</v>
      </c>
      <c r="P45" s="44">
        <v>10438.4</v>
      </c>
      <c r="Q45" s="45">
        <f t="shared" si="7"/>
        <v>1.8713718684675706</v>
      </c>
      <c r="R45" s="44">
        <v>5258.21</v>
      </c>
      <c r="S45" s="45">
        <f t="shared" si="10"/>
        <v>0.50373716278356839</v>
      </c>
      <c r="T45" s="44">
        <f t="shared" si="11"/>
        <v>5180.1899999999996</v>
      </c>
      <c r="U45" s="15">
        <f t="shared" si="12"/>
        <v>0.49626283721643161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1338.36</v>
      </c>
      <c r="H46" s="14">
        <f t="shared" si="8"/>
        <v>7</v>
      </c>
      <c r="I46" s="14">
        <v>1</v>
      </c>
      <c r="J46" s="14">
        <v>6</v>
      </c>
      <c r="K46" s="14">
        <v>0</v>
      </c>
      <c r="L46" s="14">
        <v>8</v>
      </c>
      <c r="M46" s="13">
        <v>0</v>
      </c>
      <c r="N46" s="15">
        <f t="shared" si="6"/>
        <v>0</v>
      </c>
      <c r="O46" s="16">
        <v>1338.36</v>
      </c>
      <c r="P46" s="44">
        <v>1338.36</v>
      </c>
      <c r="Q46" s="45">
        <f t="shared" si="7"/>
        <v>1</v>
      </c>
      <c r="R46" s="44">
        <v>1338.36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22356.68</v>
      </c>
      <c r="H47" s="14">
        <f t="shared" si="8"/>
        <v>11</v>
      </c>
      <c r="I47" s="14">
        <v>2</v>
      </c>
      <c r="J47" s="14">
        <v>9</v>
      </c>
      <c r="K47" s="14">
        <v>4</v>
      </c>
      <c r="L47" s="14">
        <v>14</v>
      </c>
      <c r="M47" s="13">
        <v>4</v>
      </c>
      <c r="N47" s="15">
        <f t="shared" si="6"/>
        <v>0.36363636363636365</v>
      </c>
      <c r="O47" s="16">
        <v>22356.68</v>
      </c>
      <c r="P47" s="44">
        <v>22356.68</v>
      </c>
      <c r="Q47" s="45">
        <f t="shared" si="7"/>
        <v>1</v>
      </c>
      <c r="R47" s="44">
        <v>22356.68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17</v>
      </c>
      <c r="I48" s="14">
        <v>2</v>
      </c>
      <c r="J48" s="14">
        <v>15</v>
      </c>
      <c r="K48" s="14">
        <v>4</v>
      </c>
      <c r="L48" s="14">
        <v>4</v>
      </c>
      <c r="M48" s="13">
        <v>4</v>
      </c>
      <c r="N48" s="15">
        <f t="shared" si="6"/>
        <v>0.23529411764705882</v>
      </c>
      <c r="O48" s="16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7030.55</v>
      </c>
      <c r="H49" s="14">
        <f t="shared" si="8"/>
        <v>10</v>
      </c>
      <c r="I49" s="14">
        <v>0</v>
      </c>
      <c r="J49" s="14">
        <v>10</v>
      </c>
      <c r="K49" s="14">
        <v>0</v>
      </c>
      <c r="L49" s="14">
        <v>8</v>
      </c>
      <c r="M49" s="13">
        <v>0</v>
      </c>
      <c r="N49" s="15">
        <f t="shared" si="6"/>
        <v>0</v>
      </c>
      <c r="O49" s="16">
        <v>7030.55</v>
      </c>
      <c r="P49" s="44">
        <v>7030.55</v>
      </c>
      <c r="Q49" s="45">
        <f t="shared" si="7"/>
        <v>1</v>
      </c>
      <c r="R49" s="44">
        <v>6588.42</v>
      </c>
      <c r="S49" s="45">
        <f t="shared" si="10"/>
        <v>0.93711302814146824</v>
      </c>
      <c r="T49" s="44">
        <f t="shared" si="11"/>
        <v>442.13000000000011</v>
      </c>
      <c r="U49" s="15">
        <f t="shared" si="12"/>
        <v>6.2886971858531704E-2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12811.62</v>
      </c>
      <c r="H50" s="14">
        <f t="shared" si="8"/>
        <v>10</v>
      </c>
      <c r="I50" s="14">
        <v>0</v>
      </c>
      <c r="J50" s="14">
        <v>10</v>
      </c>
      <c r="K50" s="14">
        <v>3</v>
      </c>
      <c r="L50" s="14">
        <v>15</v>
      </c>
      <c r="M50" s="13">
        <v>3</v>
      </c>
      <c r="N50" s="15">
        <f t="shared" si="6"/>
        <v>0.3</v>
      </c>
      <c r="O50" s="16">
        <v>12811.62</v>
      </c>
      <c r="P50" s="44">
        <v>12811.62</v>
      </c>
      <c r="Q50" s="45">
        <f t="shared" si="7"/>
        <v>1</v>
      </c>
      <c r="R50" s="44">
        <v>12811.62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3</v>
      </c>
      <c r="I51" s="14">
        <v>0</v>
      </c>
      <c r="J51" s="14">
        <v>3</v>
      </c>
      <c r="K51" s="14">
        <v>0</v>
      </c>
      <c r="L51" s="14">
        <v>0</v>
      </c>
      <c r="M51" s="13">
        <v>0</v>
      </c>
      <c r="N51" s="15">
        <v>0</v>
      </c>
      <c r="O51" s="16">
        <v>0</v>
      </c>
      <c r="P51" s="44">
        <v>0</v>
      </c>
      <c r="Q51" s="45">
        <f t="shared" si="7"/>
        <v>0</v>
      </c>
      <c r="R51" s="44">
        <v>0</v>
      </c>
      <c r="S51" s="45">
        <f t="shared" si="10"/>
        <v>0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9</v>
      </c>
      <c r="I52" s="14">
        <v>1</v>
      </c>
      <c r="J52" s="14">
        <v>8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0.66666666666666663</v>
      </c>
      <c r="O52" s="16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16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2</v>
      </c>
      <c r="I54" s="14">
        <v>0</v>
      </c>
      <c r="J54" s="14">
        <v>2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16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6</v>
      </c>
      <c r="I55" s="14">
        <v>1</v>
      </c>
      <c r="J55" s="14">
        <v>5</v>
      </c>
      <c r="K55" s="14">
        <v>0</v>
      </c>
      <c r="L55" s="14">
        <v>7</v>
      </c>
      <c r="M55" s="13">
        <v>2</v>
      </c>
      <c r="N55" s="15">
        <f t="shared" si="14"/>
        <v>0</v>
      </c>
      <c r="O55" s="16">
        <v>6565.7</v>
      </c>
      <c r="P55" s="44">
        <v>6565.7</v>
      </c>
      <c r="Q55" s="45">
        <f t="shared" si="7"/>
        <v>1</v>
      </c>
      <c r="R55" s="44">
        <v>4380.55</v>
      </c>
      <c r="S55" s="45">
        <f t="shared" si="10"/>
        <v>0.66718704783952976</v>
      </c>
      <c r="T55" s="44">
        <f t="shared" si="11"/>
        <v>2185.1499999999996</v>
      </c>
      <c r="U55" s="15">
        <f t="shared" si="12"/>
        <v>0.3328129521604703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16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8</v>
      </c>
      <c r="I57" s="14">
        <v>3</v>
      </c>
      <c r="J57" s="14">
        <v>5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16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8</v>
      </c>
      <c r="I58" s="14">
        <v>0</v>
      </c>
      <c r="J58" s="14">
        <v>8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16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9801.76</v>
      </c>
      <c r="H59" s="14">
        <f t="shared" si="15"/>
        <v>9</v>
      </c>
      <c r="I59" s="14">
        <v>1</v>
      </c>
      <c r="J59" s="14">
        <v>8</v>
      </c>
      <c r="K59" s="14">
        <v>2</v>
      </c>
      <c r="L59" s="14">
        <v>10</v>
      </c>
      <c r="M59" s="13">
        <v>2</v>
      </c>
      <c r="N59" s="15">
        <f t="shared" si="14"/>
        <v>0.22222222222222221</v>
      </c>
      <c r="O59" s="16">
        <v>9801.76</v>
      </c>
      <c r="P59" s="44">
        <v>9801.76</v>
      </c>
      <c r="Q59" s="45">
        <f t="shared" si="7"/>
        <v>1</v>
      </c>
      <c r="R59" s="44">
        <v>9801.76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3</v>
      </c>
      <c r="I60" s="14">
        <v>0</v>
      </c>
      <c r="J60" s="14">
        <v>3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16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11278.8</v>
      </c>
      <c r="H61" s="14">
        <f t="shared" si="15"/>
        <v>13</v>
      </c>
      <c r="I61" s="14">
        <v>5</v>
      </c>
      <c r="J61" s="14">
        <v>8</v>
      </c>
      <c r="K61" s="14">
        <v>3</v>
      </c>
      <c r="L61" s="14">
        <v>10</v>
      </c>
      <c r="M61" s="13">
        <v>3</v>
      </c>
      <c r="N61" s="15">
        <f t="shared" si="14"/>
        <v>0.23076923076923078</v>
      </c>
      <c r="O61" s="16">
        <v>11278.8</v>
      </c>
      <c r="P61" s="44">
        <v>11278.8</v>
      </c>
      <c r="Q61" s="45">
        <f t="shared" si="7"/>
        <v>1</v>
      </c>
      <c r="R61" s="44">
        <v>11278.8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10628.59</v>
      </c>
      <c r="H62" s="14">
        <f t="shared" si="15"/>
        <v>18</v>
      </c>
      <c r="I62" s="14">
        <v>4</v>
      </c>
      <c r="J62" s="14">
        <v>14</v>
      </c>
      <c r="K62" s="14">
        <v>4</v>
      </c>
      <c r="L62" s="14">
        <v>17</v>
      </c>
      <c r="M62" s="13">
        <v>4</v>
      </c>
      <c r="N62" s="15">
        <f t="shared" si="14"/>
        <v>0.22222222222222221</v>
      </c>
      <c r="O62" s="16">
        <v>10628.59</v>
      </c>
      <c r="P62" s="44">
        <v>10628.59</v>
      </c>
      <c r="Q62" s="45">
        <f t="shared" si="7"/>
        <v>1</v>
      </c>
      <c r="R62" s="44">
        <v>10628.59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10</v>
      </c>
      <c r="I63" s="14">
        <v>1</v>
      </c>
      <c r="J63" s="14">
        <v>9</v>
      </c>
      <c r="K63" s="14">
        <v>0</v>
      </c>
      <c r="L63" s="14">
        <v>0</v>
      </c>
      <c r="M63" s="13">
        <v>0</v>
      </c>
      <c r="N63" s="15">
        <v>0</v>
      </c>
      <c r="O63" s="16">
        <v>0</v>
      </c>
      <c r="P63" s="44">
        <v>0</v>
      </c>
      <c r="Q63" s="45">
        <f t="shared" si="7"/>
        <v>0</v>
      </c>
      <c r="R63" s="44">
        <v>0</v>
      </c>
      <c r="S63" s="45">
        <f t="shared" si="10"/>
        <v>0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7647.58</v>
      </c>
      <c r="H64" s="14">
        <f t="shared" si="15"/>
        <v>7</v>
      </c>
      <c r="I64" s="14">
        <v>0</v>
      </c>
      <c r="J64" s="14">
        <v>7</v>
      </c>
      <c r="K64" s="14">
        <v>3</v>
      </c>
      <c r="L64" s="14">
        <v>13</v>
      </c>
      <c r="M64" s="13">
        <v>3</v>
      </c>
      <c r="N64" s="15">
        <f t="shared" ref="N64:N73" si="17">IF(H64=0,0,K64/H64)</f>
        <v>0.42857142857142855</v>
      </c>
      <c r="O64" s="16">
        <v>7647.58</v>
      </c>
      <c r="P64" s="44">
        <v>7647.58</v>
      </c>
      <c r="Q64" s="45">
        <f t="shared" si="7"/>
        <v>1</v>
      </c>
      <c r="R64" s="44">
        <v>7365.07</v>
      </c>
      <c r="S64" s="45">
        <f t="shared" si="10"/>
        <v>0.9630589022932744</v>
      </c>
      <c r="T64" s="44">
        <f t="shared" si="11"/>
        <v>282.51000000000022</v>
      </c>
      <c r="U64" s="15">
        <f t="shared" si="12"/>
        <v>3.6941097706725552E-2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2349.4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3</v>
      </c>
      <c r="M65" s="13">
        <v>0</v>
      </c>
      <c r="N65" s="15">
        <f t="shared" si="17"/>
        <v>0</v>
      </c>
      <c r="O65" s="16">
        <v>2349.4</v>
      </c>
      <c r="P65" s="44">
        <v>2349.4</v>
      </c>
      <c r="Q65" s="45">
        <f t="shared" si="7"/>
        <v>1</v>
      </c>
      <c r="R65" s="44">
        <v>2349.4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8297.3799999999992</v>
      </c>
      <c r="H66" s="14">
        <f t="shared" si="15"/>
        <v>8</v>
      </c>
      <c r="I66" s="14">
        <v>0</v>
      </c>
      <c r="J66" s="14">
        <v>8</v>
      </c>
      <c r="K66" s="14">
        <v>0</v>
      </c>
      <c r="L66" s="14">
        <v>9</v>
      </c>
      <c r="M66" s="13">
        <v>0</v>
      </c>
      <c r="N66" s="15">
        <f t="shared" si="17"/>
        <v>0</v>
      </c>
      <c r="O66" s="16">
        <v>8297.3799999999992</v>
      </c>
      <c r="P66" s="44">
        <v>8297.3799999999992</v>
      </c>
      <c r="Q66" s="45">
        <f t="shared" si="7"/>
        <v>1</v>
      </c>
      <c r="R66" s="44">
        <v>8297.3799999999992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3988.23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4</v>
      </c>
      <c r="M67" s="13">
        <v>0</v>
      </c>
      <c r="N67" s="15">
        <f t="shared" si="17"/>
        <v>0</v>
      </c>
      <c r="O67" s="16">
        <v>3988.23</v>
      </c>
      <c r="P67" s="44">
        <v>3988.23</v>
      </c>
      <c r="Q67" s="45">
        <f t="shared" si="7"/>
        <v>1</v>
      </c>
      <c r="R67" s="44">
        <v>0</v>
      </c>
      <c r="S67" s="45">
        <f t="shared" si="10"/>
        <v>0</v>
      </c>
      <c r="T67" s="44">
        <f t="shared" si="11"/>
        <v>3988.23</v>
      </c>
      <c r="U67" s="15">
        <f t="shared" si="12"/>
        <v>1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3268.26</v>
      </c>
      <c r="H68" s="14">
        <f t="shared" si="15"/>
        <v>8</v>
      </c>
      <c r="I68" s="14">
        <v>5</v>
      </c>
      <c r="J68" s="14">
        <v>3</v>
      </c>
      <c r="K68" s="14">
        <v>3</v>
      </c>
      <c r="L68" s="14">
        <v>5</v>
      </c>
      <c r="M68" s="13">
        <v>3</v>
      </c>
      <c r="N68" s="15">
        <f t="shared" si="17"/>
        <v>0.375</v>
      </c>
      <c r="O68" s="16">
        <v>3268.26</v>
      </c>
      <c r="P68" s="44">
        <v>3268.26</v>
      </c>
      <c r="Q68" s="45">
        <f t="shared" si="7"/>
        <v>1</v>
      </c>
      <c r="R68" s="44">
        <v>3268.26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5077.6000000000004</v>
      </c>
      <c r="H69" s="14">
        <f t="shared" si="15"/>
        <v>22</v>
      </c>
      <c r="I69" s="14">
        <v>4</v>
      </c>
      <c r="J69" s="14">
        <v>18</v>
      </c>
      <c r="K69" s="14">
        <v>2</v>
      </c>
      <c r="L69" s="14">
        <v>11</v>
      </c>
      <c r="M69" s="13">
        <v>2</v>
      </c>
      <c r="N69" s="15">
        <f t="shared" si="17"/>
        <v>9.0909090909090912E-2</v>
      </c>
      <c r="O69" s="16">
        <v>5077.6000000000004</v>
      </c>
      <c r="P69" s="44">
        <v>5077.6000000000004</v>
      </c>
      <c r="Q69" s="45">
        <f t="shared" si="7"/>
        <v>1</v>
      </c>
      <c r="R69" s="44">
        <v>5077.6000000000004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13</v>
      </c>
      <c r="I70" s="14">
        <v>4</v>
      </c>
      <c r="J70" s="14">
        <v>9</v>
      </c>
      <c r="K70" s="14">
        <v>4</v>
      </c>
      <c r="L70" s="14">
        <v>6</v>
      </c>
      <c r="M70" s="13">
        <v>4</v>
      </c>
      <c r="N70" s="15">
        <f t="shared" si="17"/>
        <v>0.30769230769230771</v>
      </c>
      <c r="O70" s="16">
        <v>3363.67</v>
      </c>
      <c r="P70" s="44">
        <v>3363.67</v>
      </c>
      <c r="Q70" s="45">
        <f t="shared" ref="Q70:Q80" si="18">IF(O70=0,0,P70/O70)</f>
        <v>1</v>
      </c>
      <c r="R70" s="44">
        <v>520.70000000000005</v>
      </c>
      <c r="S70" s="45">
        <f t="shared" si="10"/>
        <v>0.1548011546911558</v>
      </c>
      <c r="T70" s="44">
        <f t="shared" si="11"/>
        <v>2842.9700000000003</v>
      </c>
      <c r="U70" s="15">
        <f t="shared" si="12"/>
        <v>0.84519884530884426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3039.76</v>
      </c>
      <c r="H71" s="14">
        <f t="shared" si="15"/>
        <v>27</v>
      </c>
      <c r="I71" s="14">
        <v>0</v>
      </c>
      <c r="J71" s="14">
        <v>27</v>
      </c>
      <c r="K71" s="14">
        <v>3</v>
      </c>
      <c r="L71" s="14">
        <v>6</v>
      </c>
      <c r="M71" s="13">
        <v>3</v>
      </c>
      <c r="N71" s="15">
        <f t="shared" si="17"/>
        <v>0.1111111111111111</v>
      </c>
      <c r="O71" s="16">
        <v>3039.76</v>
      </c>
      <c r="P71" s="44">
        <f>O71</f>
        <v>3039.76</v>
      </c>
      <c r="Q71" s="45">
        <f t="shared" si="18"/>
        <v>1</v>
      </c>
      <c r="R71" s="44">
        <v>3039.76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19699.75</v>
      </c>
      <c r="H72" s="14">
        <f t="shared" si="15"/>
        <v>10</v>
      </c>
      <c r="I72" s="14">
        <v>2</v>
      </c>
      <c r="J72" s="14">
        <v>8</v>
      </c>
      <c r="K72" s="14">
        <v>2</v>
      </c>
      <c r="L72" s="14">
        <v>19</v>
      </c>
      <c r="M72" s="13">
        <v>2</v>
      </c>
      <c r="N72" s="15">
        <f t="shared" si="17"/>
        <v>0.2</v>
      </c>
      <c r="O72" s="16">
        <v>19699.75</v>
      </c>
      <c r="P72" s="44">
        <v>19699.75</v>
      </c>
      <c r="Q72" s="45">
        <f t="shared" si="18"/>
        <v>1</v>
      </c>
      <c r="R72" s="44">
        <v>19699.75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5"/>
        <v>10</v>
      </c>
      <c r="I73" s="14">
        <v>1</v>
      </c>
      <c r="J73" s="14">
        <v>9</v>
      </c>
      <c r="K73" s="14">
        <v>3</v>
      </c>
      <c r="L73" s="14">
        <v>9</v>
      </c>
      <c r="M73" s="13">
        <v>3</v>
      </c>
      <c r="N73" s="15">
        <f t="shared" si="17"/>
        <v>0.3</v>
      </c>
      <c r="O73" s="16">
        <v>23320.85</v>
      </c>
      <c r="P73" s="44">
        <v>23320.85</v>
      </c>
      <c r="Q73" s="45">
        <f t="shared" si="18"/>
        <v>1</v>
      </c>
      <c r="R73" s="44">
        <v>23320.85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3</v>
      </c>
      <c r="I74" s="14">
        <v>2</v>
      </c>
      <c r="J74" s="14">
        <v>1</v>
      </c>
      <c r="K74" s="14">
        <v>2</v>
      </c>
      <c r="L74" s="14">
        <v>3</v>
      </c>
      <c r="M74" s="13">
        <v>2</v>
      </c>
      <c r="N74" s="15">
        <v>0</v>
      </c>
      <c r="O74" s="16">
        <v>2278.88</v>
      </c>
      <c r="P74" s="44">
        <v>2278.88</v>
      </c>
      <c r="Q74" s="45">
        <f t="shared" si="18"/>
        <v>1</v>
      </c>
      <c r="R74" s="44">
        <v>1707.94</v>
      </c>
      <c r="S74" s="45">
        <f t="shared" si="10"/>
        <v>0.74946464930141121</v>
      </c>
      <c r="T74" s="44">
        <f t="shared" si="11"/>
        <v>570.94000000000005</v>
      </c>
      <c r="U74" s="15">
        <f t="shared" si="12"/>
        <v>0.25053535069858879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6</v>
      </c>
      <c r="I75" s="14">
        <v>0</v>
      </c>
      <c r="J75" s="14">
        <v>6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0.16666666666666666</v>
      </c>
      <c r="O75" s="16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1648.96</v>
      </c>
      <c r="H76" s="14">
        <f t="shared" si="15"/>
        <v>8</v>
      </c>
      <c r="I76" s="14">
        <v>0</v>
      </c>
      <c r="J76" s="14">
        <v>8</v>
      </c>
      <c r="K76" s="14">
        <v>0</v>
      </c>
      <c r="L76" s="14">
        <v>2</v>
      </c>
      <c r="M76" s="13">
        <v>0</v>
      </c>
      <c r="N76" s="15">
        <f t="shared" si="19"/>
        <v>0</v>
      </c>
      <c r="O76" s="16">
        <v>1648.96</v>
      </c>
      <c r="P76" s="44">
        <v>1648.96</v>
      </c>
      <c r="Q76" s="45">
        <f t="shared" si="18"/>
        <v>1</v>
      </c>
      <c r="R76" s="44">
        <v>1287.21</v>
      </c>
      <c r="S76" s="45">
        <f t="shared" si="10"/>
        <v>0.78061929943722108</v>
      </c>
      <c r="T76" s="44">
        <f t="shared" si="11"/>
        <v>361.75</v>
      </c>
      <c r="U76" s="15">
        <f t="shared" si="12"/>
        <v>0.21938070056277895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0</v>
      </c>
      <c r="H77" s="14">
        <f t="shared" si="15"/>
        <v>1</v>
      </c>
      <c r="I77" s="14">
        <v>0</v>
      </c>
      <c r="J77" s="14">
        <v>1</v>
      </c>
      <c r="K77" s="14">
        <v>0</v>
      </c>
      <c r="L77" s="14">
        <v>0</v>
      </c>
      <c r="M77" s="13">
        <v>0</v>
      </c>
      <c r="N77" s="15">
        <f t="shared" si="19"/>
        <v>0</v>
      </c>
      <c r="O77" s="16">
        <v>0</v>
      </c>
      <c r="P77" s="44">
        <v>0</v>
      </c>
      <c r="Q77" s="45">
        <f t="shared" si="18"/>
        <v>0</v>
      </c>
      <c r="R77" s="44">
        <v>0</v>
      </c>
      <c r="S77" s="45">
        <f t="shared" si="10"/>
        <v>0</v>
      </c>
      <c r="T77" s="44"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8409.56</v>
      </c>
      <c r="H78" s="14">
        <f t="shared" si="15"/>
        <v>27</v>
      </c>
      <c r="I78" s="14">
        <v>2</v>
      </c>
      <c r="J78" s="14">
        <v>25</v>
      </c>
      <c r="K78" s="14">
        <v>3</v>
      </c>
      <c r="L78" s="14">
        <v>16</v>
      </c>
      <c r="M78" s="13">
        <v>3</v>
      </c>
      <c r="N78" s="15">
        <f t="shared" si="19"/>
        <v>0.1111111111111111</v>
      </c>
      <c r="O78" s="16">
        <v>8409.56</v>
      </c>
      <c r="P78" s="44">
        <v>8409.56</v>
      </c>
      <c r="Q78" s="45">
        <f t="shared" si="18"/>
        <v>1</v>
      </c>
      <c r="R78" s="44">
        <v>8409.56</v>
      </c>
      <c r="S78" s="45">
        <f t="shared" si="10"/>
        <v>1</v>
      </c>
      <c r="T78" s="44">
        <f>(P78-R78)</f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6844.74</v>
      </c>
      <c r="H79" s="14">
        <f t="shared" si="15"/>
        <v>12</v>
      </c>
      <c r="I79" s="14">
        <v>2</v>
      </c>
      <c r="J79" s="14">
        <v>10</v>
      </c>
      <c r="K79" s="14">
        <v>0</v>
      </c>
      <c r="L79" s="14">
        <v>6</v>
      </c>
      <c r="M79" s="13">
        <v>0</v>
      </c>
      <c r="N79" s="15">
        <f t="shared" si="19"/>
        <v>0</v>
      </c>
      <c r="O79" s="16">
        <v>6844.74</v>
      </c>
      <c r="P79" s="44">
        <v>6844.74</v>
      </c>
      <c r="Q79" s="45">
        <f t="shared" si="18"/>
        <v>1</v>
      </c>
      <c r="R79" s="44">
        <v>0</v>
      </c>
      <c r="S79" s="45">
        <f t="shared" si="10"/>
        <v>0</v>
      </c>
      <c r="T79" s="44">
        <f>(P79-R79)</f>
        <v>6844.74</v>
      </c>
      <c r="U79" s="15">
        <f t="shared" si="12"/>
        <v>1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463705.70000000007</v>
      </c>
      <c r="H80" s="19">
        <f t="shared" si="20"/>
        <v>756</v>
      </c>
      <c r="I80" s="19">
        <f t="shared" si="20"/>
        <v>121</v>
      </c>
      <c r="J80" s="19">
        <f t="shared" si="20"/>
        <v>638</v>
      </c>
      <c r="K80" s="19">
        <f t="shared" si="20"/>
        <v>131</v>
      </c>
      <c r="L80" s="19">
        <f t="shared" si="20"/>
        <v>599</v>
      </c>
      <c r="M80" s="19">
        <f t="shared" si="20"/>
        <v>132</v>
      </c>
      <c r="N80" s="15">
        <f t="shared" si="19"/>
        <v>0.17328042328042328</v>
      </c>
      <c r="O80" s="20">
        <f>SUM(O6:O79)</f>
        <v>458430.57</v>
      </c>
      <c r="P80" s="46">
        <f>SUM(P6:P79)</f>
        <v>465981.58000000007</v>
      </c>
      <c r="Q80" s="45">
        <f t="shared" si="18"/>
        <v>1.0164714364489262</v>
      </c>
      <c r="R80" s="46">
        <f>SUM(R6:R79)</f>
        <v>401332.58</v>
      </c>
      <c r="S80" s="45">
        <f t="shared" si="10"/>
        <v>0.86126275635187111</v>
      </c>
      <c r="T80" s="46">
        <f>SUM(T6:T79)</f>
        <v>64648.000000000007</v>
      </c>
      <c r="U80" s="15">
        <f t="shared" si="12"/>
        <v>0.13873509764055481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1"/>
  <sheetViews>
    <sheetView topLeftCell="A13" zoomScale="80" zoomScaleNormal="80" workbookViewId="0">
      <selection activeCell="A13" sqref="A13"/>
    </sheetView>
  </sheetViews>
  <sheetFormatPr defaultRowHeight="15"/>
  <cols>
    <col min="1" max="1" width="8.7109375"/>
    <col min="2" max="2" width="21.85546875"/>
    <col min="3" max="3" width="16.28515625"/>
    <col min="4" max="4" width="37.42578125"/>
    <col min="5" max="5" width="19.28515625"/>
    <col min="6" max="6" width="14"/>
    <col min="7" max="7" width="12.42578125"/>
    <col min="8" max="8" width="13.42578125"/>
    <col min="9" max="9" width="14.7109375"/>
    <col min="10" max="10" width="13.28515625"/>
    <col min="11" max="11" width="10.42578125"/>
    <col min="12" max="12" width="12.140625"/>
    <col min="13" max="13" width="12"/>
    <col min="14" max="14" width="10.5703125"/>
    <col min="15" max="15" width="11.140625"/>
    <col min="16" max="16" width="8.7109375"/>
    <col min="17" max="17" width="11.140625"/>
    <col min="18" max="18" width="8.7109375"/>
    <col min="19" max="19" width="11.42578125"/>
    <col min="20" max="20" width="8.7109375"/>
    <col min="21" max="21" width="11.7109375"/>
    <col min="22" max="1025" width="8.7109375"/>
  </cols>
  <sheetData>
    <row r="1" spans="1:21" ht="49.5" customHeight="1">
      <c r="A1" s="116" t="s">
        <v>36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1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0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9"/>
      <c r="D6" s="24" t="s">
        <v>37</v>
      </c>
      <c r="E6" s="24" t="s">
        <v>34</v>
      </c>
      <c r="F6" s="9"/>
      <c r="G6" s="13">
        <v>0</v>
      </c>
      <c r="H6" s="14">
        <v>1</v>
      </c>
      <c r="I6" s="14">
        <v>0</v>
      </c>
      <c r="J6" s="14">
        <v>1</v>
      </c>
      <c r="K6" s="14">
        <v>0</v>
      </c>
      <c r="L6" s="14">
        <v>0</v>
      </c>
      <c r="M6" s="13">
        <v>0</v>
      </c>
      <c r="N6" s="15">
        <f t="shared" ref="N6:N31" si="0">IF(H6=0,0,K6/H6)</f>
        <v>0</v>
      </c>
      <c r="O6" s="16">
        <v>0</v>
      </c>
      <c r="P6" s="16">
        <v>0</v>
      </c>
      <c r="Q6" s="15">
        <f t="shared" ref="Q6:Q31" si="1">IF(O6=0,0,P6/O6)</f>
        <v>0</v>
      </c>
      <c r="R6" s="16">
        <v>0</v>
      </c>
      <c r="S6" s="15">
        <f t="shared" ref="S6:S31" si="2">IF(P6=0,0,R6/P6)</f>
        <v>0</v>
      </c>
      <c r="T6" s="16">
        <v>0</v>
      </c>
      <c r="U6" s="15">
        <f t="shared" ref="U6:U31" si="3">IF(P6=0,0,T6/P6)</f>
        <v>0</v>
      </c>
    </row>
    <row r="7" spans="1:21">
      <c r="A7" s="23">
        <v>2</v>
      </c>
      <c r="B7" s="11" t="s">
        <v>22</v>
      </c>
      <c r="C7" s="9"/>
      <c r="D7" s="25" t="s">
        <v>38</v>
      </c>
      <c r="E7" s="24" t="s">
        <v>30</v>
      </c>
      <c r="F7" s="9"/>
      <c r="G7" s="13">
        <v>0</v>
      </c>
      <c r="H7" s="14">
        <v>1</v>
      </c>
      <c r="I7" s="14">
        <v>1</v>
      </c>
      <c r="J7" s="14">
        <v>0</v>
      </c>
      <c r="K7" s="14">
        <v>0</v>
      </c>
      <c r="L7" s="14">
        <v>0</v>
      </c>
      <c r="M7" s="13">
        <v>0</v>
      </c>
      <c r="N7" s="15">
        <f t="shared" si="0"/>
        <v>0</v>
      </c>
      <c r="O7" s="16">
        <v>0</v>
      </c>
      <c r="P7" s="16">
        <v>0</v>
      </c>
      <c r="Q7" s="15">
        <f t="shared" si="1"/>
        <v>0</v>
      </c>
      <c r="R7" s="16">
        <v>0</v>
      </c>
      <c r="S7" s="15">
        <f t="shared" si="2"/>
        <v>0</v>
      </c>
      <c r="T7" s="16">
        <v>0</v>
      </c>
      <c r="U7" s="15">
        <f t="shared" si="3"/>
        <v>0</v>
      </c>
    </row>
    <row r="8" spans="1:21">
      <c r="A8" s="23">
        <v>3</v>
      </c>
      <c r="B8" s="11" t="s">
        <v>22</v>
      </c>
      <c r="C8" s="9"/>
      <c r="D8" s="25" t="s">
        <v>39</v>
      </c>
      <c r="E8" s="24" t="s">
        <v>40</v>
      </c>
      <c r="F8" s="9"/>
      <c r="G8" s="13">
        <v>0</v>
      </c>
      <c r="H8" s="14">
        <v>1</v>
      </c>
      <c r="I8" s="14">
        <v>0</v>
      </c>
      <c r="J8" s="14">
        <v>1</v>
      </c>
      <c r="K8" s="14">
        <v>0</v>
      </c>
      <c r="L8" s="14">
        <v>0</v>
      </c>
      <c r="M8" s="13">
        <v>0</v>
      </c>
      <c r="N8" s="15">
        <f t="shared" si="0"/>
        <v>0</v>
      </c>
      <c r="O8" s="16">
        <v>0</v>
      </c>
      <c r="P8" s="16">
        <v>0</v>
      </c>
      <c r="Q8" s="15">
        <f t="shared" si="1"/>
        <v>0</v>
      </c>
      <c r="R8" s="16">
        <v>0</v>
      </c>
      <c r="S8" s="15">
        <f t="shared" si="2"/>
        <v>0</v>
      </c>
      <c r="T8" s="16">
        <v>0</v>
      </c>
      <c r="U8" s="15">
        <f t="shared" si="3"/>
        <v>0</v>
      </c>
    </row>
    <row r="9" spans="1:21">
      <c r="A9" s="23">
        <v>4</v>
      </c>
      <c r="B9" s="11" t="s">
        <v>22</v>
      </c>
      <c r="C9" s="9"/>
      <c r="D9" s="25" t="s">
        <v>29</v>
      </c>
      <c r="E9" s="24" t="s">
        <v>30</v>
      </c>
      <c r="F9" s="9"/>
      <c r="G9" s="13">
        <v>0</v>
      </c>
      <c r="H9" s="14">
        <v>3</v>
      </c>
      <c r="I9" s="14">
        <v>0</v>
      </c>
      <c r="J9" s="14">
        <v>3</v>
      </c>
      <c r="K9" s="14">
        <v>0</v>
      </c>
      <c r="L9" s="14">
        <v>0</v>
      </c>
      <c r="M9" s="13">
        <v>0</v>
      </c>
      <c r="N9" s="15">
        <f t="shared" si="0"/>
        <v>0</v>
      </c>
      <c r="O9" s="16">
        <v>0</v>
      </c>
      <c r="P9" s="16">
        <v>0</v>
      </c>
      <c r="Q9" s="15">
        <f t="shared" si="1"/>
        <v>0</v>
      </c>
      <c r="R9" s="16">
        <v>0</v>
      </c>
      <c r="S9" s="15">
        <f t="shared" si="2"/>
        <v>0</v>
      </c>
      <c r="T9" s="16">
        <v>0</v>
      </c>
      <c r="U9" s="15">
        <f t="shared" si="3"/>
        <v>0</v>
      </c>
    </row>
    <row r="10" spans="1:21">
      <c r="A10" s="23">
        <v>5</v>
      </c>
      <c r="B10" s="11" t="s">
        <v>22</v>
      </c>
      <c r="C10" s="9"/>
      <c r="D10" s="25" t="s">
        <v>41</v>
      </c>
      <c r="E10" s="24" t="s">
        <v>26</v>
      </c>
      <c r="F10" s="9"/>
      <c r="G10" s="13">
        <v>0</v>
      </c>
      <c r="H10" s="14">
        <v>2</v>
      </c>
      <c r="I10" s="14">
        <v>1</v>
      </c>
      <c r="J10" s="14">
        <v>1</v>
      </c>
      <c r="K10" s="14">
        <v>0</v>
      </c>
      <c r="L10" s="14">
        <v>0</v>
      </c>
      <c r="M10" s="13">
        <v>0</v>
      </c>
      <c r="N10" s="15">
        <f t="shared" si="0"/>
        <v>0</v>
      </c>
      <c r="O10" s="16">
        <v>0</v>
      </c>
      <c r="P10" s="16">
        <v>0</v>
      </c>
      <c r="Q10" s="15">
        <f t="shared" si="1"/>
        <v>0</v>
      </c>
      <c r="R10" s="16">
        <v>0</v>
      </c>
      <c r="S10" s="15">
        <f t="shared" si="2"/>
        <v>0</v>
      </c>
      <c r="T10" s="16">
        <v>0</v>
      </c>
      <c r="U10" s="15">
        <f t="shared" si="3"/>
        <v>0</v>
      </c>
    </row>
    <row r="11" spans="1:21">
      <c r="A11" s="23">
        <v>6</v>
      </c>
      <c r="B11" s="11" t="s">
        <v>22</v>
      </c>
      <c r="C11" s="9"/>
      <c r="D11" s="12" t="s">
        <v>25</v>
      </c>
      <c r="E11" s="12" t="s">
        <v>26</v>
      </c>
      <c r="F11" s="11"/>
      <c r="G11" s="13">
        <v>0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3">
        <v>0</v>
      </c>
      <c r="N11" s="15">
        <f t="shared" si="0"/>
        <v>0</v>
      </c>
      <c r="O11" s="16">
        <v>0</v>
      </c>
      <c r="P11" s="16">
        <v>0</v>
      </c>
      <c r="Q11" s="15">
        <f t="shared" si="1"/>
        <v>0</v>
      </c>
      <c r="R11" s="16">
        <v>0</v>
      </c>
      <c r="S11" s="15">
        <f t="shared" si="2"/>
        <v>0</v>
      </c>
      <c r="T11" s="16">
        <v>0</v>
      </c>
      <c r="U11" s="15">
        <f t="shared" si="3"/>
        <v>0</v>
      </c>
    </row>
    <row r="12" spans="1:21">
      <c r="A12" s="23">
        <v>7</v>
      </c>
      <c r="B12" s="11" t="s">
        <v>22</v>
      </c>
      <c r="C12" s="9"/>
      <c r="D12" s="24" t="s">
        <v>42</v>
      </c>
      <c r="E12" s="24" t="s">
        <v>43</v>
      </c>
      <c r="F12" s="9"/>
      <c r="G12" s="13">
        <v>0</v>
      </c>
      <c r="H12" s="14">
        <v>1</v>
      </c>
      <c r="I12" s="14">
        <v>0</v>
      </c>
      <c r="J12" s="14">
        <v>1</v>
      </c>
      <c r="K12" s="14">
        <v>0</v>
      </c>
      <c r="L12" s="14">
        <v>0</v>
      </c>
      <c r="M12" s="13">
        <v>0</v>
      </c>
      <c r="N12" s="15">
        <f t="shared" si="0"/>
        <v>0</v>
      </c>
      <c r="O12" s="16">
        <v>0</v>
      </c>
      <c r="P12" s="16">
        <v>0</v>
      </c>
      <c r="Q12" s="15">
        <f t="shared" si="1"/>
        <v>0</v>
      </c>
      <c r="R12" s="16">
        <v>0</v>
      </c>
      <c r="S12" s="15">
        <f t="shared" si="2"/>
        <v>0</v>
      </c>
      <c r="T12" s="16">
        <v>0</v>
      </c>
      <c r="U12" s="15">
        <f t="shared" si="3"/>
        <v>0</v>
      </c>
    </row>
    <row r="13" spans="1:21">
      <c r="A13" s="23">
        <v>8</v>
      </c>
      <c r="B13" s="11" t="s">
        <v>22</v>
      </c>
      <c r="C13" s="11"/>
      <c r="D13" s="12" t="s">
        <v>23</v>
      </c>
      <c r="E13" s="12" t="s">
        <v>24</v>
      </c>
      <c r="F13" s="11"/>
      <c r="G13" s="13">
        <v>0</v>
      </c>
      <c r="H13" s="14">
        <v>1</v>
      </c>
      <c r="I13" s="14">
        <v>0</v>
      </c>
      <c r="J13" s="14">
        <v>1</v>
      </c>
      <c r="K13" s="14">
        <v>0</v>
      </c>
      <c r="L13" s="14">
        <v>0</v>
      </c>
      <c r="M13" s="13">
        <v>0</v>
      </c>
      <c r="N13" s="15">
        <f t="shared" si="0"/>
        <v>0</v>
      </c>
      <c r="O13" s="16">
        <v>0</v>
      </c>
      <c r="P13" s="16">
        <v>0</v>
      </c>
      <c r="Q13" s="15">
        <f t="shared" si="1"/>
        <v>0</v>
      </c>
      <c r="R13" s="16">
        <v>0</v>
      </c>
      <c r="S13" s="15">
        <f t="shared" si="2"/>
        <v>0</v>
      </c>
      <c r="T13" s="16">
        <v>0</v>
      </c>
      <c r="U13" s="15">
        <f t="shared" si="3"/>
        <v>0</v>
      </c>
    </row>
    <row r="14" spans="1:21">
      <c r="A14" s="23">
        <v>9</v>
      </c>
      <c r="B14" s="11" t="s">
        <v>22</v>
      </c>
      <c r="C14" s="11"/>
      <c r="D14" s="25" t="s">
        <v>44</v>
      </c>
      <c r="E14" s="24" t="s">
        <v>40</v>
      </c>
      <c r="F14" s="11"/>
      <c r="G14" s="13">
        <v>0</v>
      </c>
      <c r="H14" s="14">
        <v>1</v>
      </c>
      <c r="I14" s="14">
        <v>0</v>
      </c>
      <c r="J14" s="14">
        <v>1</v>
      </c>
      <c r="K14" s="14">
        <v>0</v>
      </c>
      <c r="L14" s="14">
        <v>0</v>
      </c>
      <c r="M14" s="13">
        <v>0</v>
      </c>
      <c r="N14" s="15">
        <f t="shared" si="0"/>
        <v>0</v>
      </c>
      <c r="O14" s="16">
        <v>0</v>
      </c>
      <c r="P14" s="16">
        <v>0</v>
      </c>
      <c r="Q14" s="15">
        <f t="shared" si="1"/>
        <v>0</v>
      </c>
      <c r="R14" s="16">
        <v>0</v>
      </c>
      <c r="S14" s="15">
        <f t="shared" si="2"/>
        <v>0</v>
      </c>
      <c r="T14" s="16">
        <v>0</v>
      </c>
      <c r="U14" s="15">
        <f t="shared" si="3"/>
        <v>0</v>
      </c>
    </row>
    <row r="15" spans="1:21">
      <c r="A15" s="23">
        <v>10</v>
      </c>
      <c r="B15" s="11" t="s">
        <v>22</v>
      </c>
      <c r="C15" s="11"/>
      <c r="D15" s="12" t="s">
        <v>31</v>
      </c>
      <c r="E15" s="12" t="s">
        <v>32</v>
      </c>
      <c r="F15" s="11"/>
      <c r="G15" s="13">
        <v>0</v>
      </c>
      <c r="H15" s="14">
        <v>2</v>
      </c>
      <c r="I15" s="14">
        <v>0</v>
      </c>
      <c r="J15" s="14">
        <v>2</v>
      </c>
      <c r="K15" s="14">
        <v>0</v>
      </c>
      <c r="L15" s="14">
        <v>0</v>
      </c>
      <c r="M15" s="13">
        <v>0</v>
      </c>
      <c r="N15" s="15">
        <f t="shared" si="0"/>
        <v>0</v>
      </c>
      <c r="O15" s="16">
        <v>0</v>
      </c>
      <c r="P15" s="16">
        <v>0</v>
      </c>
      <c r="Q15" s="15">
        <f t="shared" si="1"/>
        <v>0</v>
      </c>
      <c r="R15" s="16">
        <v>0</v>
      </c>
      <c r="S15" s="15">
        <f t="shared" si="2"/>
        <v>0</v>
      </c>
      <c r="T15" s="16">
        <v>0</v>
      </c>
      <c r="U15" s="15">
        <f t="shared" si="3"/>
        <v>0</v>
      </c>
    </row>
    <row r="16" spans="1:21">
      <c r="A16" s="23">
        <v>11</v>
      </c>
      <c r="B16" s="11" t="s">
        <v>22</v>
      </c>
      <c r="C16" s="11"/>
      <c r="D16" s="22" t="s">
        <v>45</v>
      </c>
      <c r="E16" s="24" t="s">
        <v>34</v>
      </c>
      <c r="F16" s="11"/>
      <c r="G16" s="13">
        <v>0</v>
      </c>
      <c r="H16" s="14">
        <v>1</v>
      </c>
      <c r="I16" s="14">
        <v>1</v>
      </c>
      <c r="J16" s="14">
        <v>0</v>
      </c>
      <c r="K16" s="14">
        <v>0</v>
      </c>
      <c r="L16" s="14">
        <v>0</v>
      </c>
      <c r="M16" s="13">
        <v>0</v>
      </c>
      <c r="N16" s="15">
        <f t="shared" si="0"/>
        <v>0</v>
      </c>
      <c r="O16" s="16">
        <v>0</v>
      </c>
      <c r="P16" s="16">
        <v>0</v>
      </c>
      <c r="Q16" s="15">
        <f t="shared" si="1"/>
        <v>0</v>
      </c>
      <c r="R16" s="16">
        <v>0</v>
      </c>
      <c r="S16" s="15">
        <f t="shared" si="2"/>
        <v>0</v>
      </c>
      <c r="T16" s="16">
        <v>0</v>
      </c>
      <c r="U16" s="15">
        <f t="shared" si="3"/>
        <v>0</v>
      </c>
    </row>
    <row r="17" spans="1:21">
      <c r="A17" s="23">
        <v>12</v>
      </c>
      <c r="B17" s="11" t="s">
        <v>22</v>
      </c>
      <c r="C17" s="11"/>
      <c r="D17" s="25" t="s">
        <v>46</v>
      </c>
      <c r="E17" s="24" t="s">
        <v>47</v>
      </c>
      <c r="F17" s="11"/>
      <c r="G17" s="13">
        <v>0</v>
      </c>
      <c r="H17" s="14">
        <v>2</v>
      </c>
      <c r="I17" s="14">
        <v>0</v>
      </c>
      <c r="J17" s="14">
        <v>2</v>
      </c>
      <c r="K17" s="14">
        <v>0</v>
      </c>
      <c r="L17" s="14">
        <v>0</v>
      </c>
      <c r="M17" s="13">
        <v>0</v>
      </c>
      <c r="N17" s="15">
        <f t="shared" si="0"/>
        <v>0</v>
      </c>
      <c r="O17" s="16">
        <v>0</v>
      </c>
      <c r="P17" s="16">
        <v>0</v>
      </c>
      <c r="Q17" s="15">
        <f t="shared" si="1"/>
        <v>0</v>
      </c>
      <c r="R17" s="16">
        <v>0</v>
      </c>
      <c r="S17" s="15">
        <f t="shared" si="2"/>
        <v>0</v>
      </c>
      <c r="T17" s="16">
        <v>0</v>
      </c>
      <c r="U17" s="15">
        <f t="shared" si="3"/>
        <v>0</v>
      </c>
    </row>
    <row r="18" spans="1:21">
      <c r="A18" s="23">
        <v>13</v>
      </c>
      <c r="B18" s="11" t="s">
        <v>22</v>
      </c>
      <c r="C18" s="11"/>
      <c r="D18" s="25" t="s">
        <v>48</v>
      </c>
      <c r="E18" s="24" t="s">
        <v>26</v>
      </c>
      <c r="F18" s="11"/>
      <c r="G18" s="13">
        <v>0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3">
        <v>0</v>
      </c>
      <c r="N18" s="15">
        <f t="shared" si="0"/>
        <v>0</v>
      </c>
      <c r="O18" s="16">
        <v>0</v>
      </c>
      <c r="P18" s="16">
        <v>0</v>
      </c>
      <c r="Q18" s="15">
        <f t="shared" si="1"/>
        <v>0</v>
      </c>
      <c r="R18" s="16">
        <v>0</v>
      </c>
      <c r="S18" s="15">
        <f t="shared" si="2"/>
        <v>0</v>
      </c>
      <c r="T18" s="16">
        <v>0</v>
      </c>
      <c r="U18" s="15">
        <f t="shared" si="3"/>
        <v>0</v>
      </c>
    </row>
    <row r="19" spans="1:21">
      <c r="A19" s="23">
        <v>14</v>
      </c>
      <c r="B19" s="11" t="s">
        <v>22</v>
      </c>
      <c r="C19" s="11"/>
      <c r="D19" s="22" t="s">
        <v>49</v>
      </c>
      <c r="E19" s="24" t="s">
        <v>34</v>
      </c>
      <c r="F19" s="11"/>
      <c r="G19" s="13">
        <v>0</v>
      </c>
      <c r="H19" s="14">
        <v>2</v>
      </c>
      <c r="I19" s="14">
        <v>0</v>
      </c>
      <c r="J19" s="14">
        <v>2</v>
      </c>
      <c r="K19" s="14">
        <v>0</v>
      </c>
      <c r="L19" s="14">
        <v>0</v>
      </c>
      <c r="M19" s="13">
        <v>0</v>
      </c>
      <c r="N19" s="15">
        <f t="shared" si="0"/>
        <v>0</v>
      </c>
      <c r="O19" s="16">
        <v>0</v>
      </c>
      <c r="P19" s="16">
        <v>0</v>
      </c>
      <c r="Q19" s="15">
        <f t="shared" si="1"/>
        <v>0</v>
      </c>
      <c r="R19" s="16">
        <v>0</v>
      </c>
      <c r="S19" s="15">
        <f t="shared" si="2"/>
        <v>0</v>
      </c>
      <c r="T19" s="16">
        <v>0</v>
      </c>
      <c r="U19" s="15">
        <f t="shared" si="3"/>
        <v>0</v>
      </c>
    </row>
    <row r="20" spans="1:21">
      <c r="A20" s="23">
        <v>15</v>
      </c>
      <c r="B20" s="11" t="s">
        <v>22</v>
      </c>
      <c r="C20" s="11"/>
      <c r="D20" s="25" t="s">
        <v>50</v>
      </c>
      <c r="E20" s="22" t="s">
        <v>51</v>
      </c>
      <c r="F20" s="11"/>
      <c r="G20" s="13">
        <v>0</v>
      </c>
      <c r="H20" s="14">
        <v>1</v>
      </c>
      <c r="I20" s="14">
        <v>0</v>
      </c>
      <c r="J20" s="14">
        <v>1</v>
      </c>
      <c r="K20" s="14">
        <v>0</v>
      </c>
      <c r="L20" s="14">
        <v>0</v>
      </c>
      <c r="M20" s="13">
        <v>0</v>
      </c>
      <c r="N20" s="15">
        <f t="shared" si="0"/>
        <v>0</v>
      </c>
      <c r="O20" s="16">
        <v>0</v>
      </c>
      <c r="P20" s="16">
        <v>0</v>
      </c>
      <c r="Q20" s="15">
        <f t="shared" si="1"/>
        <v>0</v>
      </c>
      <c r="R20" s="16">
        <v>0</v>
      </c>
      <c r="S20" s="15">
        <f t="shared" si="2"/>
        <v>0</v>
      </c>
      <c r="T20" s="16">
        <v>0</v>
      </c>
      <c r="U20" s="15">
        <f t="shared" si="3"/>
        <v>0</v>
      </c>
    </row>
    <row r="21" spans="1:21">
      <c r="A21" s="23">
        <v>16</v>
      </c>
      <c r="B21" s="11" t="s">
        <v>22</v>
      </c>
      <c r="C21" s="11"/>
      <c r="D21" s="25" t="s">
        <v>52</v>
      </c>
      <c r="E21" s="24" t="s">
        <v>30</v>
      </c>
      <c r="F21" s="11"/>
      <c r="G21" s="13">
        <v>0</v>
      </c>
      <c r="H21" s="14">
        <v>2</v>
      </c>
      <c r="I21" s="14">
        <v>1</v>
      </c>
      <c r="J21" s="14">
        <v>1</v>
      </c>
      <c r="K21" s="14">
        <v>0</v>
      </c>
      <c r="L21" s="14">
        <v>0</v>
      </c>
      <c r="M21" s="13">
        <v>0</v>
      </c>
      <c r="N21" s="15">
        <f t="shared" si="0"/>
        <v>0</v>
      </c>
      <c r="O21" s="16">
        <v>0</v>
      </c>
      <c r="P21" s="16">
        <v>0</v>
      </c>
      <c r="Q21" s="15">
        <f t="shared" si="1"/>
        <v>0</v>
      </c>
      <c r="R21" s="16">
        <v>0</v>
      </c>
      <c r="S21" s="15">
        <f t="shared" si="2"/>
        <v>0</v>
      </c>
      <c r="T21" s="16">
        <v>0</v>
      </c>
      <c r="U21" s="15">
        <f t="shared" si="3"/>
        <v>0</v>
      </c>
    </row>
    <row r="22" spans="1:21">
      <c r="A22" s="23">
        <v>17</v>
      </c>
      <c r="B22" s="11" t="s">
        <v>22</v>
      </c>
      <c r="C22" s="11"/>
      <c r="D22" s="22" t="s">
        <v>53</v>
      </c>
      <c r="E22" s="24" t="s">
        <v>34</v>
      </c>
      <c r="F22" s="11"/>
      <c r="G22" s="13">
        <v>0</v>
      </c>
      <c r="H22" s="14">
        <v>1</v>
      </c>
      <c r="I22" s="14">
        <v>0</v>
      </c>
      <c r="J22" s="14">
        <v>0</v>
      </c>
      <c r="K22" s="14">
        <v>0</v>
      </c>
      <c r="L22" s="14">
        <v>0</v>
      </c>
      <c r="M22" s="13">
        <v>0</v>
      </c>
      <c r="N22" s="15">
        <f t="shared" si="0"/>
        <v>0</v>
      </c>
      <c r="O22" s="16">
        <v>0</v>
      </c>
      <c r="P22" s="16">
        <v>0</v>
      </c>
      <c r="Q22" s="15">
        <f t="shared" si="1"/>
        <v>0</v>
      </c>
      <c r="R22" s="16">
        <v>0</v>
      </c>
      <c r="S22" s="15">
        <f t="shared" si="2"/>
        <v>0</v>
      </c>
      <c r="T22" s="16">
        <v>0</v>
      </c>
      <c r="U22" s="15">
        <f t="shared" si="3"/>
        <v>0</v>
      </c>
    </row>
    <row r="23" spans="1:21">
      <c r="A23" s="23">
        <v>18</v>
      </c>
      <c r="B23" s="11" t="s">
        <v>22</v>
      </c>
      <c r="C23" s="11"/>
      <c r="D23" s="25" t="s">
        <v>54</v>
      </c>
      <c r="E23" s="24" t="s">
        <v>30</v>
      </c>
      <c r="F23" s="11"/>
      <c r="G23" s="13">
        <v>0</v>
      </c>
      <c r="H23" s="14">
        <v>1</v>
      </c>
      <c r="I23" s="14">
        <v>1</v>
      </c>
      <c r="J23" s="14">
        <v>0</v>
      </c>
      <c r="K23" s="14">
        <v>0</v>
      </c>
      <c r="L23" s="14">
        <v>0</v>
      </c>
      <c r="M23" s="13">
        <v>0</v>
      </c>
      <c r="N23" s="15">
        <f t="shared" si="0"/>
        <v>0</v>
      </c>
      <c r="O23" s="16">
        <v>0</v>
      </c>
      <c r="P23" s="16">
        <v>0</v>
      </c>
      <c r="Q23" s="15">
        <f t="shared" si="1"/>
        <v>0</v>
      </c>
      <c r="R23" s="16">
        <v>0</v>
      </c>
      <c r="S23" s="15">
        <f t="shared" si="2"/>
        <v>0</v>
      </c>
      <c r="T23" s="16">
        <v>0</v>
      </c>
      <c r="U23" s="15">
        <f t="shared" si="3"/>
        <v>0</v>
      </c>
    </row>
    <row r="24" spans="1:21">
      <c r="A24" s="23">
        <v>19</v>
      </c>
      <c r="B24" s="11" t="s">
        <v>22</v>
      </c>
      <c r="C24" s="11"/>
      <c r="D24" s="25" t="s">
        <v>55</v>
      </c>
      <c r="E24" s="24" t="s">
        <v>56</v>
      </c>
      <c r="F24" s="11"/>
      <c r="G24" s="13">
        <v>0</v>
      </c>
      <c r="H24" s="14">
        <v>2</v>
      </c>
      <c r="I24" s="14">
        <v>0</v>
      </c>
      <c r="J24" s="14">
        <v>0</v>
      </c>
      <c r="K24" s="14">
        <v>0</v>
      </c>
      <c r="L24" s="14">
        <v>0</v>
      </c>
      <c r="M24" s="13">
        <v>0</v>
      </c>
      <c r="N24" s="15">
        <f t="shared" si="0"/>
        <v>0</v>
      </c>
      <c r="O24" s="16">
        <v>0</v>
      </c>
      <c r="P24" s="16">
        <v>0</v>
      </c>
      <c r="Q24" s="15">
        <f t="shared" si="1"/>
        <v>0</v>
      </c>
      <c r="R24" s="16">
        <v>0</v>
      </c>
      <c r="S24" s="15">
        <f t="shared" si="2"/>
        <v>0</v>
      </c>
      <c r="T24" s="16">
        <v>0</v>
      </c>
      <c r="U24" s="15">
        <f t="shared" si="3"/>
        <v>0</v>
      </c>
    </row>
    <row r="25" spans="1:21">
      <c r="A25" s="23">
        <v>20</v>
      </c>
      <c r="B25" s="11" t="s">
        <v>22</v>
      </c>
      <c r="C25" s="11"/>
      <c r="D25" s="25" t="s">
        <v>57</v>
      </c>
      <c r="E25" s="24" t="s">
        <v>26</v>
      </c>
      <c r="F25" s="11"/>
      <c r="G25" s="13">
        <v>0</v>
      </c>
      <c r="H25" s="14">
        <v>1</v>
      </c>
      <c r="I25" s="14">
        <v>0</v>
      </c>
      <c r="J25" s="14">
        <v>1</v>
      </c>
      <c r="K25" s="14">
        <v>0</v>
      </c>
      <c r="L25" s="14">
        <v>0</v>
      </c>
      <c r="M25" s="13">
        <v>0</v>
      </c>
      <c r="N25" s="15">
        <f t="shared" si="0"/>
        <v>0</v>
      </c>
      <c r="O25" s="16">
        <v>0</v>
      </c>
      <c r="P25" s="16">
        <v>0</v>
      </c>
      <c r="Q25" s="15">
        <f t="shared" si="1"/>
        <v>0</v>
      </c>
      <c r="R25" s="16">
        <v>0</v>
      </c>
      <c r="S25" s="15">
        <f t="shared" si="2"/>
        <v>0</v>
      </c>
      <c r="T25" s="16">
        <v>0</v>
      </c>
      <c r="U25" s="15">
        <f t="shared" si="3"/>
        <v>0</v>
      </c>
    </row>
    <row r="26" spans="1:21">
      <c r="A26" s="23">
        <v>21</v>
      </c>
      <c r="B26" s="11" t="s">
        <v>22</v>
      </c>
      <c r="C26" s="11"/>
      <c r="D26" s="22" t="s">
        <v>33</v>
      </c>
      <c r="E26" s="12" t="s">
        <v>34</v>
      </c>
      <c r="F26" s="11"/>
      <c r="G26" s="13">
        <v>0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0"/>
        <v>0</v>
      </c>
      <c r="O26" s="16">
        <v>0</v>
      </c>
      <c r="P26" s="16">
        <v>0</v>
      </c>
      <c r="Q26" s="15">
        <f t="shared" si="1"/>
        <v>0</v>
      </c>
      <c r="R26" s="16">
        <v>0</v>
      </c>
      <c r="S26" s="15">
        <f t="shared" si="2"/>
        <v>0</v>
      </c>
      <c r="T26" s="16">
        <v>0</v>
      </c>
      <c r="U26" s="15">
        <f t="shared" si="3"/>
        <v>0</v>
      </c>
    </row>
    <row r="27" spans="1:21">
      <c r="A27" s="23">
        <v>22</v>
      </c>
      <c r="B27" s="11" t="s">
        <v>22</v>
      </c>
      <c r="C27" s="11"/>
      <c r="D27" s="25" t="s">
        <v>58</v>
      </c>
      <c r="E27" s="24" t="s">
        <v>59</v>
      </c>
      <c r="F27" s="11"/>
      <c r="G27" s="13">
        <v>0</v>
      </c>
      <c r="H27" s="14">
        <v>1</v>
      </c>
      <c r="I27" s="14">
        <v>0</v>
      </c>
      <c r="J27" s="14">
        <v>1</v>
      </c>
      <c r="K27" s="14">
        <v>0</v>
      </c>
      <c r="L27" s="14">
        <v>0</v>
      </c>
      <c r="M27" s="13">
        <v>0</v>
      </c>
      <c r="N27" s="15">
        <f t="shared" si="0"/>
        <v>0</v>
      </c>
      <c r="O27" s="16">
        <v>0</v>
      </c>
      <c r="P27" s="16">
        <v>0</v>
      </c>
      <c r="Q27" s="15">
        <f t="shared" si="1"/>
        <v>0</v>
      </c>
      <c r="R27" s="16">
        <v>0</v>
      </c>
      <c r="S27" s="15">
        <f t="shared" si="2"/>
        <v>0</v>
      </c>
      <c r="T27" s="16">
        <v>0</v>
      </c>
      <c r="U27" s="15">
        <f t="shared" si="3"/>
        <v>0</v>
      </c>
    </row>
    <row r="28" spans="1:21">
      <c r="A28" s="23">
        <v>23</v>
      </c>
      <c r="B28" s="11" t="s">
        <v>22</v>
      </c>
      <c r="C28" s="11"/>
      <c r="D28" s="25" t="s">
        <v>60</v>
      </c>
      <c r="E28" s="24" t="s">
        <v>26</v>
      </c>
      <c r="F28" s="11"/>
      <c r="G28" s="13">
        <v>0</v>
      </c>
      <c r="H28" s="14">
        <v>1</v>
      </c>
      <c r="I28" s="14">
        <v>0</v>
      </c>
      <c r="J28" s="14">
        <v>1</v>
      </c>
      <c r="K28" s="14">
        <v>0</v>
      </c>
      <c r="L28" s="14">
        <v>0</v>
      </c>
      <c r="M28" s="13">
        <v>0</v>
      </c>
      <c r="N28" s="15">
        <f t="shared" si="0"/>
        <v>0</v>
      </c>
      <c r="O28" s="16">
        <v>0</v>
      </c>
      <c r="P28" s="16">
        <v>0</v>
      </c>
      <c r="Q28" s="15">
        <f t="shared" si="1"/>
        <v>0</v>
      </c>
      <c r="R28" s="16">
        <v>0</v>
      </c>
      <c r="S28" s="15">
        <f t="shared" si="2"/>
        <v>0</v>
      </c>
      <c r="T28" s="16">
        <v>0</v>
      </c>
      <c r="U28" s="15">
        <f t="shared" si="3"/>
        <v>0</v>
      </c>
    </row>
    <row r="29" spans="1:21">
      <c r="A29" s="23">
        <v>24</v>
      </c>
      <c r="B29" s="11" t="s">
        <v>22</v>
      </c>
      <c r="C29" s="11"/>
      <c r="D29" s="22" t="s">
        <v>35</v>
      </c>
      <c r="E29" s="12" t="s">
        <v>34</v>
      </c>
      <c r="F29" s="11"/>
      <c r="G29" s="13">
        <v>0</v>
      </c>
      <c r="H29" s="14">
        <v>1</v>
      </c>
      <c r="I29" s="14">
        <v>0</v>
      </c>
      <c r="J29" s="14">
        <v>1</v>
      </c>
      <c r="K29" s="14">
        <v>0</v>
      </c>
      <c r="L29" s="14">
        <v>0</v>
      </c>
      <c r="M29" s="13">
        <v>0</v>
      </c>
      <c r="N29" s="15">
        <f t="shared" si="0"/>
        <v>0</v>
      </c>
      <c r="O29" s="16">
        <v>0</v>
      </c>
      <c r="P29" s="16">
        <v>0</v>
      </c>
      <c r="Q29" s="15">
        <f t="shared" si="1"/>
        <v>0</v>
      </c>
      <c r="R29" s="16">
        <v>0</v>
      </c>
      <c r="S29" s="15">
        <f t="shared" si="2"/>
        <v>0</v>
      </c>
      <c r="T29" s="16">
        <v>0</v>
      </c>
      <c r="U29" s="15">
        <f t="shared" si="3"/>
        <v>0</v>
      </c>
    </row>
    <row r="30" spans="1:21">
      <c r="A30" s="23">
        <v>25</v>
      </c>
      <c r="B30" s="11" t="s">
        <v>22</v>
      </c>
      <c r="C30" s="11"/>
      <c r="D30" s="22" t="s">
        <v>61</v>
      </c>
      <c r="E30" s="24" t="s">
        <v>34</v>
      </c>
      <c r="F30" s="11"/>
      <c r="G30" s="13">
        <v>0</v>
      </c>
      <c r="H30" s="14">
        <v>1</v>
      </c>
      <c r="I30" s="14">
        <v>0</v>
      </c>
      <c r="J30" s="14">
        <v>1</v>
      </c>
      <c r="K30" s="14">
        <v>0</v>
      </c>
      <c r="L30" s="14">
        <v>0</v>
      </c>
      <c r="M30" s="13">
        <v>0</v>
      </c>
      <c r="N30" s="15">
        <f t="shared" si="0"/>
        <v>0</v>
      </c>
      <c r="O30" s="16">
        <v>0</v>
      </c>
      <c r="P30" s="16">
        <v>0</v>
      </c>
      <c r="Q30" s="15">
        <f t="shared" si="1"/>
        <v>0</v>
      </c>
      <c r="R30" s="16">
        <v>0</v>
      </c>
      <c r="S30" s="15">
        <f t="shared" si="2"/>
        <v>0</v>
      </c>
      <c r="T30" s="16">
        <v>0</v>
      </c>
      <c r="U30" s="15">
        <f t="shared" si="3"/>
        <v>0</v>
      </c>
    </row>
    <row r="31" spans="1:21">
      <c r="A31" s="112" t="s">
        <v>27</v>
      </c>
      <c r="B31" s="112"/>
      <c r="C31" s="112"/>
      <c r="D31" s="112"/>
      <c r="E31" s="112"/>
      <c r="F31" s="112"/>
      <c r="G31" s="13">
        <f t="shared" ref="G31:M31" si="4">SUM(G6:G30)</f>
        <v>0</v>
      </c>
      <c r="H31" s="19">
        <f t="shared" si="4"/>
        <v>33</v>
      </c>
      <c r="I31" s="19">
        <f t="shared" si="4"/>
        <v>7</v>
      </c>
      <c r="J31" s="19">
        <f t="shared" si="4"/>
        <v>23</v>
      </c>
      <c r="K31" s="19">
        <f t="shared" si="4"/>
        <v>0</v>
      </c>
      <c r="L31" s="19">
        <f t="shared" si="4"/>
        <v>0</v>
      </c>
      <c r="M31" s="19">
        <f t="shared" si="4"/>
        <v>0</v>
      </c>
      <c r="N31" s="15">
        <f t="shared" si="0"/>
        <v>0</v>
      </c>
      <c r="O31" s="20">
        <f>SUM(O6:O30)</f>
        <v>0</v>
      </c>
      <c r="P31" s="20">
        <f>SUM(P6:P30)</f>
        <v>0</v>
      </c>
      <c r="Q31" s="15">
        <f t="shared" si="1"/>
        <v>0</v>
      </c>
      <c r="R31" s="20">
        <f>SUM(R6:R30)</f>
        <v>0</v>
      </c>
      <c r="S31" s="15">
        <f t="shared" si="2"/>
        <v>0</v>
      </c>
      <c r="T31" s="20">
        <f>SUM(T6:T30)</f>
        <v>0</v>
      </c>
      <c r="U31" s="15">
        <f t="shared" si="3"/>
        <v>0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31:F31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U80"/>
  <sheetViews>
    <sheetView topLeftCell="A61" workbookViewId="0">
      <selection activeCell="J8" sqref="J8"/>
    </sheetView>
  </sheetViews>
  <sheetFormatPr defaultRowHeight="15"/>
  <cols>
    <col min="1" max="1" width="8.7109375"/>
    <col min="2" max="2" width="18.7109375"/>
    <col min="3" max="3" width="14.7109375"/>
    <col min="4" max="4" width="36.140625"/>
    <col min="5" max="5" width="18"/>
    <col min="6" max="6" width="16.42578125"/>
    <col min="7" max="7" width="14.28515625"/>
    <col min="8" max="8" width="8.7109375"/>
    <col min="9" max="9" width="21.5703125"/>
    <col min="10" max="10" width="18.7109375"/>
    <col min="11" max="11" width="8.7109375"/>
    <col min="12" max="12" width="12.28515625"/>
    <col min="13" max="13" width="13.5703125"/>
    <col min="14" max="14" width="16.7109375"/>
    <col min="15" max="15" width="18.7109375"/>
    <col min="16" max="16" width="14.140625"/>
    <col min="17" max="17" width="15"/>
    <col min="18" max="18" width="16.28515625"/>
    <col min="19" max="19" width="15.7109375"/>
    <col min="20" max="20" width="15.5703125"/>
    <col min="21" max="21" width="18.85546875"/>
    <col min="22" max="1025" width="8.7109375"/>
  </cols>
  <sheetData>
    <row r="1" spans="1:21" ht="65.25" customHeight="1">
      <c r="A1" s="116" t="s">
        <v>223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5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4135.29</v>
      </c>
      <c r="H6" s="14">
        <f t="shared" ref="H6:H39" si="1">SUM(I6+J6)</f>
        <v>11</v>
      </c>
      <c r="I6" s="14">
        <v>3</v>
      </c>
      <c r="J6" s="14">
        <v>8</v>
      </c>
      <c r="K6" s="14">
        <v>0</v>
      </c>
      <c r="L6" s="14">
        <v>4</v>
      </c>
      <c r="M6" s="13">
        <v>0</v>
      </c>
      <c r="N6" s="15">
        <f>IF(H6=0,0,K6/H6)</f>
        <v>0</v>
      </c>
      <c r="O6" s="16">
        <v>4135.29</v>
      </c>
      <c r="P6" s="44">
        <v>4135.29</v>
      </c>
      <c r="Q6" s="45">
        <f t="shared" ref="Q6:Q37" si="2">IF(O6=0,0,P6/O6)</f>
        <v>1</v>
      </c>
      <c r="R6" s="44">
        <v>4135.29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3</v>
      </c>
      <c r="I7" s="14">
        <v>0</v>
      </c>
      <c r="J7" s="14">
        <v>3</v>
      </c>
      <c r="K7" s="14">
        <v>2</v>
      </c>
      <c r="L7" s="14">
        <v>2</v>
      </c>
      <c r="M7" s="13">
        <v>2</v>
      </c>
      <c r="N7" s="15">
        <f>IF(H7=0,0,K7/H7)</f>
        <v>0.66666666666666663</v>
      </c>
      <c r="O7" s="16">
        <v>1181.46</v>
      </c>
      <c r="P7" s="44">
        <v>1181.46</v>
      </c>
      <c r="Q7" s="4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8</v>
      </c>
      <c r="I8" s="14">
        <v>3</v>
      </c>
      <c r="J8" s="14">
        <v>5</v>
      </c>
      <c r="K8" s="14">
        <v>1</v>
      </c>
      <c r="L8" s="14">
        <v>3</v>
      </c>
      <c r="M8" s="13">
        <v>1</v>
      </c>
      <c r="N8" s="15">
        <f>IF(H8=0,0,K8/H8)</f>
        <v>0.125</v>
      </c>
      <c r="O8" s="16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24</v>
      </c>
      <c r="I9" s="14">
        <v>0</v>
      </c>
      <c r="J9" s="14">
        <v>24</v>
      </c>
      <c r="K9" s="14">
        <v>0</v>
      </c>
      <c r="L9" s="14">
        <v>14</v>
      </c>
      <c r="M9" s="13">
        <v>0</v>
      </c>
      <c r="N9" s="15" t="s">
        <v>198</v>
      </c>
      <c r="O9" s="16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16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1"/>
        <v>9</v>
      </c>
      <c r="I11" s="14">
        <v>2</v>
      </c>
      <c r="J11" s="14">
        <v>7</v>
      </c>
      <c r="K11" s="14">
        <v>2</v>
      </c>
      <c r="L11" s="14">
        <v>14</v>
      </c>
      <c r="M11" s="13">
        <v>2</v>
      </c>
      <c r="N11" s="15">
        <f t="shared" si="6"/>
        <v>0.22222222222222221</v>
      </c>
      <c r="O11" s="16">
        <v>11402.73</v>
      </c>
      <c r="P11" s="44">
        <v>11402.73</v>
      </c>
      <c r="Q11" s="45">
        <f t="shared" si="2"/>
        <v>1</v>
      </c>
      <c r="R11" s="44">
        <v>11402.73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10</v>
      </c>
      <c r="I12" s="14">
        <v>0</v>
      </c>
      <c r="J12" s="14">
        <v>10</v>
      </c>
      <c r="K12" s="14">
        <v>0</v>
      </c>
      <c r="L12" s="14">
        <v>5</v>
      </c>
      <c r="M12" s="13">
        <v>0</v>
      </c>
      <c r="N12" s="15">
        <f t="shared" si="6"/>
        <v>0</v>
      </c>
      <c r="O12" s="16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3979.57</v>
      </c>
      <c r="H13" s="14">
        <f t="shared" si="1"/>
        <v>9</v>
      </c>
      <c r="I13" s="14">
        <v>0</v>
      </c>
      <c r="J13" s="14">
        <v>9</v>
      </c>
      <c r="K13" s="14">
        <v>0</v>
      </c>
      <c r="L13" s="14">
        <v>4</v>
      </c>
      <c r="M13" s="13">
        <v>0</v>
      </c>
      <c r="N13" s="15">
        <f t="shared" si="6"/>
        <v>0</v>
      </c>
      <c r="O13" s="16">
        <v>3979.57</v>
      </c>
      <c r="P13" s="44">
        <v>3979.57</v>
      </c>
      <c r="Q13" s="45">
        <f t="shared" si="2"/>
        <v>1</v>
      </c>
      <c r="R13" s="44">
        <v>0</v>
      </c>
      <c r="S13" s="45">
        <f t="shared" si="3"/>
        <v>0</v>
      </c>
      <c r="T13" s="44">
        <f t="shared" si="4"/>
        <v>3979.57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12232.68</v>
      </c>
      <c r="H14" s="14">
        <f t="shared" si="1"/>
        <v>11</v>
      </c>
      <c r="I14" s="14">
        <v>2</v>
      </c>
      <c r="J14" s="14">
        <v>9</v>
      </c>
      <c r="K14" s="14">
        <v>1</v>
      </c>
      <c r="L14" s="14">
        <v>12</v>
      </c>
      <c r="M14" s="13">
        <v>1</v>
      </c>
      <c r="N14" s="15">
        <f t="shared" si="6"/>
        <v>9.0909090909090912E-2</v>
      </c>
      <c r="O14" s="16">
        <v>12232.68</v>
      </c>
      <c r="P14" s="44">
        <v>12232.68</v>
      </c>
      <c r="Q14" s="45">
        <f t="shared" si="2"/>
        <v>1</v>
      </c>
      <c r="R14" s="44">
        <v>9542.1299999999992</v>
      </c>
      <c r="S14" s="45">
        <f t="shared" si="3"/>
        <v>0.78005228617114153</v>
      </c>
      <c r="T14" s="44">
        <f t="shared" si="4"/>
        <v>2690.5500000000011</v>
      </c>
      <c r="U14" s="15">
        <f t="shared" si="5"/>
        <v>0.21994771382885853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2640.31</v>
      </c>
      <c r="H15" s="14">
        <f t="shared" si="1"/>
        <v>5</v>
      </c>
      <c r="I15" s="14">
        <v>0</v>
      </c>
      <c r="J15" s="14">
        <v>5</v>
      </c>
      <c r="K15" s="14">
        <v>1</v>
      </c>
      <c r="L15" s="14">
        <v>7</v>
      </c>
      <c r="M15" s="13">
        <v>1</v>
      </c>
      <c r="N15" s="15">
        <f t="shared" si="6"/>
        <v>0.2</v>
      </c>
      <c r="O15" s="16">
        <v>2640.31</v>
      </c>
      <c r="P15" s="44">
        <v>2640.31</v>
      </c>
      <c r="Q15" s="45">
        <f t="shared" si="2"/>
        <v>1</v>
      </c>
      <c r="R15" s="44">
        <v>2150.67</v>
      </c>
      <c r="S15" s="45">
        <f t="shared" si="3"/>
        <v>0.81455207911192251</v>
      </c>
      <c r="T15" s="44">
        <f t="shared" si="4"/>
        <v>489.63999999999987</v>
      </c>
      <c r="U15" s="15">
        <f t="shared" si="5"/>
        <v>0.18544792088807749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14420.8</v>
      </c>
      <c r="H16" s="14">
        <f t="shared" si="1"/>
        <v>32</v>
      </c>
      <c r="I16" s="14">
        <v>3</v>
      </c>
      <c r="J16" s="14">
        <v>29</v>
      </c>
      <c r="K16" s="14">
        <v>6</v>
      </c>
      <c r="L16" s="14">
        <v>22</v>
      </c>
      <c r="M16" s="13">
        <v>6</v>
      </c>
      <c r="N16" s="15">
        <f t="shared" si="6"/>
        <v>0.1875</v>
      </c>
      <c r="O16" s="16">
        <v>14420.8</v>
      </c>
      <c r="P16" s="44">
        <v>14420.8</v>
      </c>
      <c r="Q16" s="45">
        <f t="shared" si="2"/>
        <v>1</v>
      </c>
      <c r="R16" s="44">
        <v>14420.8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12393.75</v>
      </c>
      <c r="H17" s="14">
        <f t="shared" si="1"/>
        <v>13</v>
      </c>
      <c r="I17" s="14">
        <v>3</v>
      </c>
      <c r="J17" s="14">
        <v>10</v>
      </c>
      <c r="K17" s="14">
        <v>3</v>
      </c>
      <c r="L17" s="14">
        <v>15</v>
      </c>
      <c r="M17" s="13">
        <v>3</v>
      </c>
      <c r="N17" s="15">
        <f t="shared" si="6"/>
        <v>0.23076923076923078</v>
      </c>
      <c r="O17" s="16">
        <v>12393.75</v>
      </c>
      <c r="P17" s="44">
        <v>12393.75</v>
      </c>
      <c r="Q17" s="45">
        <f t="shared" si="2"/>
        <v>1</v>
      </c>
      <c r="R17" s="44">
        <v>12393.75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3349.21</v>
      </c>
      <c r="H18" s="14">
        <f t="shared" si="1"/>
        <v>16</v>
      </c>
      <c r="I18" s="14">
        <v>5</v>
      </c>
      <c r="J18" s="14">
        <v>11</v>
      </c>
      <c r="K18" s="14">
        <v>1</v>
      </c>
      <c r="L18" s="14">
        <v>7</v>
      </c>
      <c r="M18" s="13">
        <v>1</v>
      </c>
      <c r="N18" s="15">
        <f t="shared" si="6"/>
        <v>6.25E-2</v>
      </c>
      <c r="O18" s="16">
        <v>3349.21</v>
      </c>
      <c r="P18" s="44">
        <v>3349.21</v>
      </c>
      <c r="Q18" s="45">
        <f t="shared" si="2"/>
        <v>1</v>
      </c>
      <c r="R18" s="44">
        <v>1979.86</v>
      </c>
      <c r="S18" s="45">
        <f t="shared" si="3"/>
        <v>0.59114238880213543</v>
      </c>
      <c r="T18" s="44">
        <f t="shared" si="4"/>
        <v>1369.3500000000001</v>
      </c>
      <c r="U18" s="15">
        <f t="shared" si="5"/>
        <v>0.40885761119786462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9692.9699999999993</v>
      </c>
      <c r="H19" s="14">
        <f t="shared" si="1"/>
        <v>12</v>
      </c>
      <c r="I19" s="14">
        <v>5</v>
      </c>
      <c r="J19" s="14">
        <v>7</v>
      </c>
      <c r="K19" s="14">
        <v>4</v>
      </c>
      <c r="L19" s="14">
        <v>13</v>
      </c>
      <c r="M19" s="13">
        <v>4</v>
      </c>
      <c r="N19" s="15">
        <f t="shared" si="6"/>
        <v>0.33333333333333331</v>
      </c>
      <c r="O19" s="16">
        <v>9692.9699999999993</v>
      </c>
      <c r="P19" s="44">
        <v>9692.9699999999993</v>
      </c>
      <c r="Q19" s="45">
        <f t="shared" si="2"/>
        <v>1</v>
      </c>
      <c r="R19" s="44">
        <v>3223.67</v>
      </c>
      <c r="S19" s="45">
        <f t="shared" si="3"/>
        <v>0.33257814684250547</v>
      </c>
      <c r="T19" s="44">
        <f t="shared" si="4"/>
        <v>6469.2999999999993</v>
      </c>
      <c r="U19" s="15">
        <f t="shared" si="5"/>
        <v>0.66742185315749447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17</v>
      </c>
      <c r="I20" s="14">
        <v>2</v>
      </c>
      <c r="J20" s="14">
        <v>15</v>
      </c>
      <c r="K20" s="14">
        <v>1</v>
      </c>
      <c r="L20" s="14">
        <v>14</v>
      </c>
      <c r="M20" s="13">
        <v>1</v>
      </c>
      <c r="N20" s="15">
        <f t="shared" si="6"/>
        <v>5.8823529411764705E-2</v>
      </c>
      <c r="O20" s="16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f t="shared" si="1"/>
        <v>11</v>
      </c>
      <c r="I21" s="14">
        <v>2</v>
      </c>
      <c r="J21" s="14">
        <v>9</v>
      </c>
      <c r="K21" s="14">
        <v>0</v>
      </c>
      <c r="L21" s="14">
        <v>3</v>
      </c>
      <c r="M21" s="13">
        <v>0</v>
      </c>
      <c r="N21" s="15">
        <f t="shared" si="6"/>
        <v>0</v>
      </c>
      <c r="O21" s="16">
        <v>2809.76</v>
      </c>
      <c r="P21" s="44">
        <v>2809.76</v>
      </c>
      <c r="Q21" s="4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1"/>
        <v>23</v>
      </c>
      <c r="I22" s="14">
        <v>7</v>
      </c>
      <c r="J22" s="14">
        <v>16</v>
      </c>
      <c r="K22" s="14">
        <v>16</v>
      </c>
      <c r="L22" s="14">
        <v>37</v>
      </c>
      <c r="M22" s="13">
        <v>16</v>
      </c>
      <c r="N22" s="15">
        <f t="shared" si="6"/>
        <v>0.69565217391304346</v>
      </c>
      <c r="O22" s="16">
        <v>23238.31</v>
      </c>
      <c r="P22" s="44">
        <v>23238.31</v>
      </c>
      <c r="Q22" s="45">
        <f t="shared" si="2"/>
        <v>1</v>
      </c>
      <c r="R22" s="44">
        <v>20863.39</v>
      </c>
      <c r="S22" s="45">
        <f t="shared" si="3"/>
        <v>0.89780151826875532</v>
      </c>
      <c r="T22" s="44">
        <f t="shared" si="4"/>
        <v>2374.9200000000019</v>
      </c>
      <c r="U22" s="15">
        <f t="shared" si="5"/>
        <v>0.10219848173124473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17163.3</v>
      </c>
      <c r="H23" s="14">
        <f t="shared" si="1"/>
        <v>25</v>
      </c>
      <c r="I23" s="14">
        <v>5</v>
      </c>
      <c r="J23" s="14">
        <v>20</v>
      </c>
      <c r="K23" s="14">
        <v>0</v>
      </c>
      <c r="L23" s="14">
        <v>15</v>
      </c>
      <c r="M23" s="13">
        <v>0</v>
      </c>
      <c r="N23" s="15">
        <f t="shared" si="6"/>
        <v>0</v>
      </c>
      <c r="O23" s="16">
        <v>17163.3</v>
      </c>
      <c r="P23" s="44">
        <v>17163.3</v>
      </c>
      <c r="Q23" s="45">
        <f t="shared" si="2"/>
        <v>1</v>
      </c>
      <c r="R23" s="44">
        <v>13403.28</v>
      </c>
      <c r="S23" s="45">
        <f t="shared" si="3"/>
        <v>0.78092674485675839</v>
      </c>
      <c r="T23" s="44">
        <f t="shared" si="4"/>
        <v>3760.0199999999986</v>
      </c>
      <c r="U23" s="15">
        <f t="shared" si="5"/>
        <v>0.21907325514324161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6"/>
        <v>0.1</v>
      </c>
      <c r="O24" s="16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18872.53</v>
      </c>
      <c r="H25" s="14">
        <f t="shared" si="1"/>
        <v>21</v>
      </c>
      <c r="I25" s="14">
        <v>2</v>
      </c>
      <c r="J25" s="14">
        <v>19</v>
      </c>
      <c r="K25" s="14">
        <v>1</v>
      </c>
      <c r="L25" s="14">
        <v>35</v>
      </c>
      <c r="M25" s="13">
        <v>1</v>
      </c>
      <c r="N25" s="15">
        <f t="shared" si="6"/>
        <v>4.7619047619047616E-2</v>
      </c>
      <c r="O25" s="16">
        <v>18872.53</v>
      </c>
      <c r="P25" s="44">
        <v>18872.53</v>
      </c>
      <c r="Q25" s="45">
        <f t="shared" si="2"/>
        <v>1</v>
      </c>
      <c r="R25" s="44">
        <v>18872.53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2</v>
      </c>
      <c r="I26" s="14">
        <v>0</v>
      </c>
      <c r="J26" s="14">
        <v>2</v>
      </c>
      <c r="K26" s="14">
        <v>0</v>
      </c>
      <c r="L26" s="14">
        <v>0</v>
      </c>
      <c r="M26" s="13">
        <v>0</v>
      </c>
      <c r="N26" s="15">
        <f t="shared" si="6"/>
        <v>0</v>
      </c>
      <c r="O26" s="16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6.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10</v>
      </c>
      <c r="I27" s="14">
        <v>2</v>
      </c>
      <c r="J27" s="14">
        <v>8</v>
      </c>
      <c r="K27" s="14">
        <v>0</v>
      </c>
      <c r="L27" s="14">
        <v>0</v>
      </c>
      <c r="M27" s="13">
        <v>0</v>
      </c>
      <c r="N27" s="15">
        <f t="shared" si="6"/>
        <v>0</v>
      </c>
      <c r="O27" s="16">
        <v>1</v>
      </c>
      <c r="P27" s="44">
        <v>1</v>
      </c>
      <c r="Q27" s="4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1</v>
      </c>
      <c r="I28" s="14">
        <v>0</v>
      </c>
      <c r="J28" s="14">
        <v>1</v>
      </c>
      <c r="K28" s="14">
        <v>0</v>
      </c>
      <c r="L28" s="14">
        <v>0</v>
      </c>
      <c r="M28" s="13">
        <v>0</v>
      </c>
      <c r="N28" s="15">
        <f t="shared" si="6"/>
        <v>0</v>
      </c>
      <c r="O28" s="16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16757.45</v>
      </c>
      <c r="H29" s="14">
        <f t="shared" si="1"/>
        <v>28</v>
      </c>
      <c r="I29" s="14">
        <v>10</v>
      </c>
      <c r="J29" s="14">
        <v>18</v>
      </c>
      <c r="K29" s="14">
        <v>8</v>
      </c>
      <c r="L29" s="14">
        <v>26</v>
      </c>
      <c r="M29" s="13">
        <v>8</v>
      </c>
      <c r="N29" s="15">
        <f t="shared" si="6"/>
        <v>0.2857142857142857</v>
      </c>
      <c r="O29" s="16">
        <v>16757.45</v>
      </c>
      <c r="P29" s="44">
        <v>16757.45</v>
      </c>
      <c r="Q29" s="45">
        <f t="shared" si="2"/>
        <v>1</v>
      </c>
      <c r="R29" s="44">
        <v>16757.45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13</v>
      </c>
      <c r="I30" s="14">
        <v>2</v>
      </c>
      <c r="J30" s="14">
        <v>11</v>
      </c>
      <c r="K30" s="14">
        <v>0</v>
      </c>
      <c r="L30" s="14">
        <v>0</v>
      </c>
      <c r="M30" s="13">
        <v>0</v>
      </c>
      <c r="N30" s="15">
        <f t="shared" si="6"/>
        <v>0</v>
      </c>
      <c r="O30" s="16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1"/>
        <v>6</v>
      </c>
      <c r="I31" s="14">
        <v>0</v>
      </c>
      <c r="J31" s="14">
        <v>6</v>
      </c>
      <c r="K31" s="14">
        <v>0</v>
      </c>
      <c r="L31" s="14">
        <v>3</v>
      </c>
      <c r="M31" s="13">
        <v>0</v>
      </c>
      <c r="N31" s="15">
        <f t="shared" si="6"/>
        <v>0</v>
      </c>
      <c r="O31" s="16">
        <v>2300.0100000000002</v>
      </c>
      <c r="P31" s="44">
        <v>2300.0100000000002</v>
      </c>
      <c r="Q31" s="45">
        <f t="shared" si="2"/>
        <v>1</v>
      </c>
      <c r="R31" s="44">
        <v>2300.0100000000002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17.2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10</v>
      </c>
      <c r="M32" s="13">
        <v>2</v>
      </c>
      <c r="N32" s="15">
        <f t="shared" si="6"/>
        <v>0.18181818181818182</v>
      </c>
      <c r="O32" s="16">
        <v>5319.23</v>
      </c>
      <c r="P32" s="44">
        <v>5319.23</v>
      </c>
      <c r="Q32" s="45">
        <f t="shared" si="2"/>
        <v>1</v>
      </c>
      <c r="R32" s="44">
        <v>0</v>
      </c>
      <c r="S32" s="45">
        <f t="shared" si="3"/>
        <v>0</v>
      </c>
      <c r="T32" s="44">
        <f t="shared" si="4"/>
        <v>5319.23</v>
      </c>
      <c r="U32" s="15">
        <f t="shared" si="5"/>
        <v>1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4</v>
      </c>
      <c r="I33" s="14">
        <v>0</v>
      </c>
      <c r="J33" s="14">
        <v>4</v>
      </c>
      <c r="K33" s="14">
        <v>0</v>
      </c>
      <c r="L33" s="14">
        <v>7</v>
      </c>
      <c r="M33" s="13">
        <v>0</v>
      </c>
      <c r="N33" s="15">
        <f t="shared" si="6"/>
        <v>0</v>
      </c>
      <c r="O33" s="16">
        <v>4301.8599999999997</v>
      </c>
      <c r="P33" s="44">
        <v>4301.8599999999997</v>
      </c>
      <c r="Q33" s="45">
        <f t="shared" si="2"/>
        <v>1</v>
      </c>
      <c r="R33" s="44">
        <v>0</v>
      </c>
      <c r="S33" s="45">
        <f t="shared" si="3"/>
        <v>0</v>
      </c>
      <c r="T33" s="44">
        <f t="shared" si="4"/>
        <v>4301.8599999999997</v>
      </c>
      <c r="U33" s="15">
        <f t="shared" si="5"/>
        <v>1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4882.8</v>
      </c>
      <c r="H34" s="14">
        <f t="shared" si="1"/>
        <v>6</v>
      </c>
      <c r="I34" s="14">
        <v>0</v>
      </c>
      <c r="J34" s="14">
        <v>6</v>
      </c>
      <c r="K34" s="14">
        <v>0</v>
      </c>
      <c r="L34" s="14">
        <v>6</v>
      </c>
      <c r="M34" s="13">
        <v>0</v>
      </c>
      <c r="N34" s="15">
        <f t="shared" si="6"/>
        <v>0</v>
      </c>
      <c r="O34" s="16">
        <v>4882.8</v>
      </c>
      <c r="P34" s="44">
        <v>4882.8</v>
      </c>
      <c r="Q34" s="45">
        <f t="shared" si="2"/>
        <v>1</v>
      </c>
      <c r="R34" s="44">
        <v>4882.8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16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3431.11</v>
      </c>
      <c r="H36" s="14">
        <f t="shared" si="1"/>
        <v>6</v>
      </c>
      <c r="I36" s="14">
        <v>1</v>
      </c>
      <c r="J36" s="14">
        <v>5</v>
      </c>
      <c r="K36" s="14">
        <v>1</v>
      </c>
      <c r="L36" s="14">
        <v>7</v>
      </c>
      <c r="M36" s="13">
        <v>1</v>
      </c>
      <c r="N36" s="15">
        <f t="shared" si="6"/>
        <v>0.16666666666666666</v>
      </c>
      <c r="O36" s="16">
        <v>3431.11</v>
      </c>
      <c r="P36" s="44">
        <v>3431.11</v>
      </c>
      <c r="Q36" s="45">
        <f t="shared" si="2"/>
        <v>1</v>
      </c>
      <c r="R36" s="44">
        <v>2121.15</v>
      </c>
      <c r="S36" s="45">
        <f t="shared" si="3"/>
        <v>0.61821101626004415</v>
      </c>
      <c r="T36" s="44">
        <f t="shared" si="4"/>
        <v>1309.96</v>
      </c>
      <c r="U36" s="15">
        <f t="shared" si="5"/>
        <v>0.38178898373995585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6055.8</v>
      </c>
      <c r="H37" s="14">
        <f t="shared" si="1"/>
        <v>6</v>
      </c>
      <c r="I37" s="14">
        <v>2</v>
      </c>
      <c r="J37" s="14">
        <v>4</v>
      </c>
      <c r="K37" s="14">
        <v>2</v>
      </c>
      <c r="L37" s="14">
        <v>10</v>
      </c>
      <c r="M37" s="13">
        <v>2</v>
      </c>
      <c r="N37" s="15">
        <f t="shared" si="6"/>
        <v>0.33333333333333331</v>
      </c>
      <c r="O37" s="16">
        <v>6055.8</v>
      </c>
      <c r="P37" s="44">
        <v>6055.8</v>
      </c>
      <c r="Q37" s="45">
        <f t="shared" si="2"/>
        <v>1</v>
      </c>
      <c r="R37" s="44">
        <v>3939.93</v>
      </c>
      <c r="S37" s="45">
        <f t="shared" si="3"/>
        <v>0.65060437927276327</v>
      </c>
      <c r="T37" s="44">
        <f t="shared" si="4"/>
        <v>2115.8700000000003</v>
      </c>
      <c r="U37" s="15">
        <f t="shared" si="5"/>
        <v>0.34939562072723673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1"/>
        <v>4</v>
      </c>
      <c r="I38" s="14">
        <v>0</v>
      </c>
      <c r="J38" s="14">
        <v>4</v>
      </c>
      <c r="K38" s="14">
        <v>1</v>
      </c>
      <c r="L38" s="14">
        <v>3</v>
      </c>
      <c r="M38" s="13">
        <v>1</v>
      </c>
      <c r="N38" s="15">
        <f t="shared" si="6"/>
        <v>0.25</v>
      </c>
      <c r="O38" s="16">
        <v>1048.48</v>
      </c>
      <c r="P38" s="44">
        <v>1048.48</v>
      </c>
      <c r="Q38" s="45">
        <f t="shared" ref="Q38:Q69" si="7">IF(O38=0,0,P38/O38)</f>
        <v>1</v>
      </c>
      <c r="R38" s="44">
        <v>317.68</v>
      </c>
      <c r="S38" s="45">
        <f t="shared" si="3"/>
        <v>0.30299099649015721</v>
      </c>
      <c r="T38" s="44">
        <f t="shared" si="4"/>
        <v>730.8</v>
      </c>
      <c r="U38" s="15">
        <f t="shared" si="5"/>
        <v>0.69700900350984274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2981.91</v>
      </c>
      <c r="H39" s="14">
        <f t="shared" si="1"/>
        <v>7</v>
      </c>
      <c r="I39" s="14">
        <v>1</v>
      </c>
      <c r="J39" s="14">
        <v>6</v>
      </c>
      <c r="K39" s="14">
        <v>2</v>
      </c>
      <c r="L39" s="14">
        <v>3</v>
      </c>
      <c r="M39" s="13">
        <v>2</v>
      </c>
      <c r="N39" s="15">
        <f t="shared" si="6"/>
        <v>0.2857142857142857</v>
      </c>
      <c r="O39" s="16">
        <v>2981.91</v>
      </c>
      <c r="P39" s="44">
        <v>2981.91</v>
      </c>
      <c r="Q39" s="45">
        <f t="shared" si="7"/>
        <v>1</v>
      </c>
      <c r="R39" s="44">
        <v>2981.91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21026.66</v>
      </c>
      <c r="H40" s="14">
        <v>18</v>
      </c>
      <c r="I40" s="14">
        <v>5</v>
      </c>
      <c r="J40" s="14">
        <v>16</v>
      </c>
      <c r="K40" s="14">
        <v>10</v>
      </c>
      <c r="L40" s="14">
        <v>22</v>
      </c>
      <c r="M40" s="13">
        <v>10</v>
      </c>
      <c r="N40" s="15">
        <f t="shared" si="6"/>
        <v>0.55555555555555558</v>
      </c>
      <c r="O40" s="16">
        <v>21026.66</v>
      </c>
      <c r="P40" s="44">
        <v>21026.66</v>
      </c>
      <c r="Q40" s="45">
        <f t="shared" si="7"/>
        <v>1</v>
      </c>
      <c r="R40" s="44">
        <v>21026.66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5622.47</v>
      </c>
      <c r="H41" s="14">
        <f t="shared" ref="H41:H51" si="8">SUM(I41+J41)</f>
        <v>16</v>
      </c>
      <c r="I41" s="14">
        <v>0</v>
      </c>
      <c r="J41" s="14">
        <v>16</v>
      </c>
      <c r="K41" s="14">
        <v>8</v>
      </c>
      <c r="L41" s="14">
        <v>18</v>
      </c>
      <c r="M41" s="13">
        <v>8</v>
      </c>
      <c r="N41" s="15">
        <f t="shared" si="6"/>
        <v>0.5</v>
      </c>
      <c r="O41" s="16">
        <v>5622.47</v>
      </c>
      <c r="P41" s="44">
        <v>5622.47</v>
      </c>
      <c r="Q41" s="45">
        <f t="shared" si="7"/>
        <v>1</v>
      </c>
      <c r="R41" s="44">
        <v>5622.47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 ht="17.25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12990.85</v>
      </c>
      <c r="H42" s="14">
        <f t="shared" si="8"/>
        <v>12</v>
      </c>
      <c r="I42" s="14">
        <v>3</v>
      </c>
      <c r="J42" s="14">
        <v>9</v>
      </c>
      <c r="K42" s="14">
        <v>3</v>
      </c>
      <c r="L42" s="14">
        <v>18</v>
      </c>
      <c r="M42" s="13">
        <v>2</v>
      </c>
      <c r="N42" s="15">
        <f t="shared" si="6"/>
        <v>0.25</v>
      </c>
      <c r="O42" s="16">
        <v>12990.85</v>
      </c>
      <c r="P42" s="44">
        <v>12990.85</v>
      </c>
      <c r="Q42" s="45">
        <f t="shared" si="7"/>
        <v>1</v>
      </c>
      <c r="R42" s="44">
        <v>5961.53</v>
      </c>
      <c r="S42" s="45">
        <f t="shared" si="3"/>
        <v>0.45890222733693325</v>
      </c>
      <c r="T42" s="44">
        <f t="shared" si="4"/>
        <v>7029.3200000000006</v>
      </c>
      <c r="U42" s="15">
        <f t="shared" si="5"/>
        <v>0.54109777266306669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9</v>
      </c>
      <c r="I43" s="14">
        <v>0</v>
      </c>
      <c r="J43" s="14">
        <v>9</v>
      </c>
      <c r="K43" s="14">
        <v>0</v>
      </c>
      <c r="L43" s="14">
        <v>0</v>
      </c>
      <c r="M43" s="13">
        <v>0</v>
      </c>
      <c r="N43" s="15">
        <f t="shared" si="6"/>
        <v>0</v>
      </c>
      <c r="O43" s="16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3892.75</v>
      </c>
      <c r="H44" s="14">
        <f t="shared" si="8"/>
        <v>5</v>
      </c>
      <c r="I44" s="14">
        <v>1</v>
      </c>
      <c r="J44" s="14">
        <v>4</v>
      </c>
      <c r="K44" s="14">
        <v>0</v>
      </c>
      <c r="L44" s="14">
        <v>2</v>
      </c>
      <c r="M44" s="13">
        <v>0</v>
      </c>
      <c r="N44" s="15">
        <f t="shared" si="6"/>
        <v>0</v>
      </c>
      <c r="O44" s="16">
        <f>2966.14+926.61</f>
        <v>3892.75</v>
      </c>
      <c r="P44" s="44">
        <f>O44</f>
        <v>3892.75</v>
      </c>
      <c r="Q44" s="45">
        <f t="shared" si="7"/>
        <v>1</v>
      </c>
      <c r="R44" s="44">
        <v>3892.75</v>
      </c>
      <c r="S44" s="45">
        <f t="shared" ref="S44:S80" si="10">IF(P44=0,0,R44/P44)</f>
        <v>1</v>
      </c>
      <c r="T44" s="44">
        <f t="shared" ref="T44:T76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10438.4</v>
      </c>
      <c r="H45" s="14">
        <f t="shared" si="8"/>
        <v>10</v>
      </c>
      <c r="I45" s="14">
        <v>1</v>
      </c>
      <c r="J45" s="14">
        <v>9</v>
      </c>
      <c r="K45" s="14">
        <v>1</v>
      </c>
      <c r="L45" s="14">
        <v>11</v>
      </c>
      <c r="M45" s="13">
        <v>1</v>
      </c>
      <c r="N45" s="15">
        <f t="shared" si="6"/>
        <v>0.1</v>
      </c>
      <c r="O45" s="16">
        <v>10438.4</v>
      </c>
      <c r="P45" s="44">
        <v>10438.4</v>
      </c>
      <c r="Q45" s="45">
        <f t="shared" si="7"/>
        <v>1</v>
      </c>
      <c r="R45" s="44">
        <v>5258.21</v>
      </c>
      <c r="S45" s="45">
        <f t="shared" si="10"/>
        <v>0.50373716278356839</v>
      </c>
      <c r="T45" s="44">
        <f t="shared" si="11"/>
        <v>5180.1899999999996</v>
      </c>
      <c r="U45" s="15">
        <f t="shared" si="12"/>
        <v>0.49626283721643161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1338.36</v>
      </c>
      <c r="H46" s="14">
        <f t="shared" si="8"/>
        <v>7</v>
      </c>
      <c r="I46" s="14">
        <v>1</v>
      </c>
      <c r="J46" s="14">
        <v>6</v>
      </c>
      <c r="K46" s="14">
        <v>0</v>
      </c>
      <c r="L46" s="14">
        <v>8</v>
      </c>
      <c r="M46" s="13">
        <v>0</v>
      </c>
      <c r="N46" s="15">
        <f t="shared" si="6"/>
        <v>0</v>
      </c>
      <c r="O46" s="16">
        <v>1338.36</v>
      </c>
      <c r="P46" s="44">
        <v>1338.36</v>
      </c>
      <c r="Q46" s="45">
        <f t="shared" si="7"/>
        <v>1</v>
      </c>
      <c r="R46" s="44">
        <v>1338.36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22356.68</v>
      </c>
      <c r="H47" s="14">
        <f t="shared" si="8"/>
        <v>11</v>
      </c>
      <c r="I47" s="14">
        <v>2</v>
      </c>
      <c r="J47" s="14">
        <v>9</v>
      </c>
      <c r="K47" s="14">
        <v>4</v>
      </c>
      <c r="L47" s="14">
        <v>14</v>
      </c>
      <c r="M47" s="13">
        <v>4</v>
      </c>
      <c r="N47" s="15">
        <f t="shared" si="6"/>
        <v>0.36363636363636365</v>
      </c>
      <c r="O47" s="16">
        <v>22356.68</v>
      </c>
      <c r="P47" s="44">
        <v>22356.68</v>
      </c>
      <c r="Q47" s="45">
        <f t="shared" si="7"/>
        <v>1</v>
      </c>
      <c r="R47" s="44">
        <v>22356.68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19</v>
      </c>
      <c r="I48" s="14">
        <v>2</v>
      </c>
      <c r="J48" s="14">
        <v>17</v>
      </c>
      <c r="K48" s="14">
        <v>4</v>
      </c>
      <c r="L48" s="14">
        <v>4</v>
      </c>
      <c r="M48" s="13">
        <v>4</v>
      </c>
      <c r="N48" s="15">
        <f t="shared" si="6"/>
        <v>0.21052631578947367</v>
      </c>
      <c r="O48" s="16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7030.55</v>
      </c>
      <c r="H49" s="14">
        <f t="shared" si="8"/>
        <v>10</v>
      </c>
      <c r="I49" s="14">
        <v>0</v>
      </c>
      <c r="J49" s="14">
        <v>10</v>
      </c>
      <c r="K49" s="14">
        <v>0</v>
      </c>
      <c r="L49" s="14">
        <v>8</v>
      </c>
      <c r="M49" s="13">
        <v>0</v>
      </c>
      <c r="N49" s="15">
        <f t="shared" si="6"/>
        <v>0</v>
      </c>
      <c r="O49" s="16">
        <v>7030.55</v>
      </c>
      <c r="P49" s="44">
        <v>7030.55</v>
      </c>
      <c r="Q49" s="45">
        <f t="shared" si="7"/>
        <v>1</v>
      </c>
      <c r="R49" s="44">
        <v>6588.42</v>
      </c>
      <c r="S49" s="45">
        <f t="shared" si="10"/>
        <v>0.93711302814146824</v>
      </c>
      <c r="T49" s="44">
        <f t="shared" si="11"/>
        <v>442.13000000000011</v>
      </c>
      <c r="U49" s="15">
        <f t="shared" si="12"/>
        <v>6.2886971858531704E-2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12811.62</v>
      </c>
      <c r="H50" s="14">
        <f t="shared" si="8"/>
        <v>11</v>
      </c>
      <c r="I50" s="14">
        <v>0</v>
      </c>
      <c r="J50" s="14">
        <v>11</v>
      </c>
      <c r="K50" s="14">
        <v>3</v>
      </c>
      <c r="L50" s="14">
        <v>15</v>
      </c>
      <c r="M50" s="13">
        <v>3</v>
      </c>
      <c r="N50" s="15">
        <f t="shared" si="6"/>
        <v>0.27272727272727271</v>
      </c>
      <c r="O50" s="16">
        <v>12811.62</v>
      </c>
      <c r="P50" s="44">
        <v>12811.62</v>
      </c>
      <c r="Q50" s="45">
        <f t="shared" si="7"/>
        <v>1</v>
      </c>
      <c r="R50" s="44">
        <v>12811.62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3</v>
      </c>
      <c r="I51" s="14">
        <v>0</v>
      </c>
      <c r="J51" s="14">
        <v>3</v>
      </c>
      <c r="K51" s="14">
        <v>0</v>
      </c>
      <c r="L51" s="14">
        <v>0</v>
      </c>
      <c r="M51" s="13">
        <v>0</v>
      </c>
      <c r="N51" s="15">
        <v>0</v>
      </c>
      <c r="O51" s="16">
        <v>0</v>
      </c>
      <c r="P51" s="44">
        <v>0</v>
      </c>
      <c r="Q51" s="45">
        <f t="shared" si="7"/>
        <v>0</v>
      </c>
      <c r="R51" s="44">
        <v>0</v>
      </c>
      <c r="S51" s="45">
        <f t="shared" si="10"/>
        <v>0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9</v>
      </c>
      <c r="I52" s="14">
        <v>1</v>
      </c>
      <c r="J52" s="14">
        <v>8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0.66666666666666663</v>
      </c>
      <c r="O52" s="16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16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2</v>
      </c>
      <c r="I54" s="14">
        <v>0</v>
      </c>
      <c r="J54" s="14">
        <v>2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16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7</v>
      </c>
      <c r="I55" s="14">
        <v>1</v>
      </c>
      <c r="J55" s="14">
        <v>6</v>
      </c>
      <c r="K55" s="14">
        <v>0</v>
      </c>
      <c r="L55" s="14">
        <v>7</v>
      </c>
      <c r="M55" s="13">
        <v>2</v>
      </c>
      <c r="N55" s="15">
        <f t="shared" si="14"/>
        <v>0</v>
      </c>
      <c r="O55" s="16">
        <v>6565.7</v>
      </c>
      <c r="P55" s="44">
        <v>6565.7</v>
      </c>
      <c r="Q55" s="45">
        <f t="shared" si="7"/>
        <v>1</v>
      </c>
      <c r="R55" s="44">
        <v>4380.55</v>
      </c>
      <c r="S55" s="45">
        <f t="shared" si="10"/>
        <v>0.66718704783952976</v>
      </c>
      <c r="T55" s="44">
        <f t="shared" si="11"/>
        <v>2185.1499999999996</v>
      </c>
      <c r="U55" s="15">
        <f t="shared" si="12"/>
        <v>0.3328129521604703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16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7.2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9</v>
      </c>
      <c r="I57" s="14">
        <v>3</v>
      </c>
      <c r="J57" s="14">
        <v>6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16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9</v>
      </c>
      <c r="I58" s="14">
        <v>0</v>
      </c>
      <c r="J58" s="14">
        <v>9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16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9801.76</v>
      </c>
      <c r="H59" s="14">
        <f t="shared" si="15"/>
        <v>11</v>
      </c>
      <c r="I59" s="14">
        <v>1</v>
      </c>
      <c r="J59" s="14">
        <v>10</v>
      </c>
      <c r="K59" s="14">
        <v>2</v>
      </c>
      <c r="L59" s="14">
        <v>10</v>
      </c>
      <c r="M59" s="13">
        <v>2</v>
      </c>
      <c r="N59" s="15">
        <f t="shared" si="14"/>
        <v>0.18181818181818182</v>
      </c>
      <c r="O59" s="16">
        <v>9801.76</v>
      </c>
      <c r="P59" s="44">
        <v>9801.76</v>
      </c>
      <c r="Q59" s="45">
        <f t="shared" si="7"/>
        <v>1</v>
      </c>
      <c r="R59" s="44">
        <v>9801.76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3</v>
      </c>
      <c r="I60" s="14">
        <v>0</v>
      </c>
      <c r="J60" s="14">
        <v>3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16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11278.8</v>
      </c>
      <c r="H61" s="14">
        <f t="shared" si="15"/>
        <v>13</v>
      </c>
      <c r="I61" s="14">
        <v>5</v>
      </c>
      <c r="J61" s="14">
        <v>8</v>
      </c>
      <c r="K61" s="14">
        <v>3</v>
      </c>
      <c r="L61" s="14">
        <v>10</v>
      </c>
      <c r="M61" s="13">
        <v>3</v>
      </c>
      <c r="N61" s="15">
        <f t="shared" si="14"/>
        <v>0.23076923076923078</v>
      </c>
      <c r="O61" s="16">
        <v>11278.8</v>
      </c>
      <c r="P61" s="44">
        <v>11278.8</v>
      </c>
      <c r="Q61" s="45">
        <f t="shared" si="7"/>
        <v>1</v>
      </c>
      <c r="R61" s="44">
        <v>11278.8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10628.59</v>
      </c>
      <c r="H62" s="14">
        <f t="shared" si="15"/>
        <v>19</v>
      </c>
      <c r="I62" s="14">
        <v>4</v>
      </c>
      <c r="J62" s="14">
        <v>15</v>
      </c>
      <c r="K62" s="14">
        <v>4</v>
      </c>
      <c r="L62" s="14">
        <v>17</v>
      </c>
      <c r="M62" s="13">
        <v>4</v>
      </c>
      <c r="N62" s="15">
        <f t="shared" si="14"/>
        <v>0.21052631578947367</v>
      </c>
      <c r="O62" s="16">
        <v>10628.59</v>
      </c>
      <c r="P62" s="44">
        <v>10628.59</v>
      </c>
      <c r="Q62" s="45">
        <f t="shared" si="7"/>
        <v>1</v>
      </c>
      <c r="R62" s="44">
        <v>10628.59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11</v>
      </c>
      <c r="I63" s="14">
        <v>1</v>
      </c>
      <c r="J63" s="14">
        <v>10</v>
      </c>
      <c r="K63" s="14">
        <v>0</v>
      </c>
      <c r="L63" s="14">
        <v>0</v>
      </c>
      <c r="M63" s="13">
        <v>0</v>
      </c>
      <c r="N63" s="15">
        <v>0</v>
      </c>
      <c r="O63" s="16">
        <v>0</v>
      </c>
      <c r="P63" s="44">
        <v>0</v>
      </c>
      <c r="Q63" s="45">
        <f t="shared" si="7"/>
        <v>0</v>
      </c>
      <c r="R63" s="44">
        <v>0</v>
      </c>
      <c r="S63" s="45">
        <f t="shared" si="10"/>
        <v>0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7647.58</v>
      </c>
      <c r="H64" s="14">
        <f t="shared" si="15"/>
        <v>7</v>
      </c>
      <c r="I64" s="14">
        <v>0</v>
      </c>
      <c r="J64" s="14">
        <v>7</v>
      </c>
      <c r="K64" s="14">
        <v>3</v>
      </c>
      <c r="L64" s="14">
        <v>13</v>
      </c>
      <c r="M64" s="13">
        <v>3</v>
      </c>
      <c r="N64" s="15">
        <f t="shared" ref="N64:N73" si="17">IF(H64=0,0,K64/H64)</f>
        <v>0.42857142857142855</v>
      </c>
      <c r="O64" s="16">
        <v>7647.58</v>
      </c>
      <c r="P64" s="44">
        <v>7647.58</v>
      </c>
      <c r="Q64" s="45">
        <f t="shared" si="7"/>
        <v>1</v>
      </c>
      <c r="R64" s="44">
        <v>7365.07</v>
      </c>
      <c r="S64" s="45">
        <f t="shared" si="10"/>
        <v>0.9630589022932744</v>
      </c>
      <c r="T64" s="44">
        <f t="shared" si="11"/>
        <v>282.51000000000022</v>
      </c>
      <c r="U64" s="15">
        <f t="shared" si="12"/>
        <v>3.6941097706725552E-2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2349.4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3</v>
      </c>
      <c r="M65" s="13">
        <v>0</v>
      </c>
      <c r="N65" s="15">
        <f t="shared" si="17"/>
        <v>0</v>
      </c>
      <c r="O65" s="16">
        <v>2349.4</v>
      </c>
      <c r="P65" s="44">
        <v>2349.4</v>
      </c>
      <c r="Q65" s="45">
        <f t="shared" si="7"/>
        <v>1</v>
      </c>
      <c r="R65" s="44">
        <v>2349.4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8297.3799999999992</v>
      </c>
      <c r="H66" s="14">
        <f t="shared" si="15"/>
        <v>9</v>
      </c>
      <c r="I66" s="14">
        <v>0</v>
      </c>
      <c r="J66" s="14">
        <v>9</v>
      </c>
      <c r="K66" s="14">
        <v>0</v>
      </c>
      <c r="L66" s="14">
        <v>9</v>
      </c>
      <c r="M66" s="13">
        <v>0</v>
      </c>
      <c r="N66" s="15">
        <f t="shared" si="17"/>
        <v>0</v>
      </c>
      <c r="O66" s="16">
        <v>8297.3799999999992</v>
      </c>
      <c r="P66" s="44">
        <v>8297.3799999999992</v>
      </c>
      <c r="Q66" s="45">
        <f t="shared" si="7"/>
        <v>1</v>
      </c>
      <c r="R66" s="44">
        <v>8297.3799999999992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3988.23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4</v>
      </c>
      <c r="M67" s="13">
        <v>0</v>
      </c>
      <c r="N67" s="15">
        <f t="shared" si="17"/>
        <v>0</v>
      </c>
      <c r="O67" s="16">
        <v>3988.23</v>
      </c>
      <c r="P67" s="44">
        <v>3988.23</v>
      </c>
      <c r="Q67" s="45">
        <f t="shared" si="7"/>
        <v>1</v>
      </c>
      <c r="R67" s="44">
        <v>0</v>
      </c>
      <c r="S67" s="45">
        <f t="shared" si="10"/>
        <v>0</v>
      </c>
      <c r="T67" s="44">
        <f t="shared" si="11"/>
        <v>3988.23</v>
      </c>
      <c r="U67" s="15">
        <f t="shared" si="12"/>
        <v>1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3268.26</v>
      </c>
      <c r="H68" s="14">
        <f t="shared" si="15"/>
        <v>8</v>
      </c>
      <c r="I68" s="14">
        <v>5</v>
      </c>
      <c r="J68" s="14">
        <v>3</v>
      </c>
      <c r="K68" s="14">
        <v>3</v>
      </c>
      <c r="L68" s="14">
        <v>5</v>
      </c>
      <c r="M68" s="13">
        <v>3</v>
      </c>
      <c r="N68" s="15">
        <f t="shared" si="17"/>
        <v>0.375</v>
      </c>
      <c r="O68" s="16">
        <v>3268.26</v>
      </c>
      <c r="P68" s="44">
        <v>3268.26</v>
      </c>
      <c r="Q68" s="45">
        <f t="shared" si="7"/>
        <v>1</v>
      </c>
      <c r="R68" s="44">
        <v>3268.26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5077.6000000000004</v>
      </c>
      <c r="H69" s="14">
        <f t="shared" si="15"/>
        <v>24</v>
      </c>
      <c r="I69" s="14">
        <v>4</v>
      </c>
      <c r="J69" s="14">
        <v>20</v>
      </c>
      <c r="K69" s="14">
        <v>2</v>
      </c>
      <c r="L69" s="14">
        <v>11</v>
      </c>
      <c r="M69" s="13">
        <v>2</v>
      </c>
      <c r="N69" s="15">
        <f t="shared" si="17"/>
        <v>8.3333333333333329E-2</v>
      </c>
      <c r="O69" s="16">
        <v>5077.6000000000004</v>
      </c>
      <c r="P69" s="44">
        <v>5077.6000000000004</v>
      </c>
      <c r="Q69" s="45">
        <f t="shared" si="7"/>
        <v>1</v>
      </c>
      <c r="R69" s="44">
        <v>5077.6000000000004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14</v>
      </c>
      <c r="I70" s="14">
        <v>4</v>
      </c>
      <c r="J70" s="14">
        <v>10</v>
      </c>
      <c r="K70" s="14">
        <v>4</v>
      </c>
      <c r="L70" s="14">
        <v>6</v>
      </c>
      <c r="M70" s="13">
        <v>4</v>
      </c>
      <c r="N70" s="15">
        <f t="shared" si="17"/>
        <v>0.2857142857142857</v>
      </c>
      <c r="O70" s="16">
        <v>3363.67</v>
      </c>
      <c r="P70" s="44">
        <v>3363.67</v>
      </c>
      <c r="Q70" s="45">
        <f t="shared" ref="Q70:Q80" si="18">IF(O70=0,0,P70/O70)</f>
        <v>1</v>
      </c>
      <c r="R70" s="44">
        <v>520.70000000000005</v>
      </c>
      <c r="S70" s="45">
        <f t="shared" si="10"/>
        <v>0.1548011546911558</v>
      </c>
      <c r="T70" s="44">
        <f t="shared" si="11"/>
        <v>2842.9700000000003</v>
      </c>
      <c r="U70" s="15">
        <f t="shared" si="12"/>
        <v>0.84519884530884426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3039.76</v>
      </c>
      <c r="H71" s="14">
        <f t="shared" si="15"/>
        <v>27</v>
      </c>
      <c r="I71" s="14">
        <v>0</v>
      </c>
      <c r="J71" s="14">
        <v>27</v>
      </c>
      <c r="K71" s="14">
        <v>3</v>
      </c>
      <c r="L71" s="14">
        <v>6</v>
      </c>
      <c r="M71" s="13">
        <v>3</v>
      </c>
      <c r="N71" s="15">
        <f t="shared" si="17"/>
        <v>0.1111111111111111</v>
      </c>
      <c r="O71" s="16">
        <v>3039.76</v>
      </c>
      <c r="P71" s="44">
        <f>O71</f>
        <v>3039.76</v>
      </c>
      <c r="Q71" s="45">
        <f t="shared" si="18"/>
        <v>1</v>
      </c>
      <c r="R71" s="44">
        <v>3039.76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19699.75</v>
      </c>
      <c r="H72" s="14">
        <f t="shared" si="15"/>
        <v>12</v>
      </c>
      <c r="I72" s="14">
        <v>3</v>
      </c>
      <c r="J72" s="14">
        <v>9</v>
      </c>
      <c r="K72" s="14">
        <v>2</v>
      </c>
      <c r="L72" s="14">
        <v>19</v>
      </c>
      <c r="M72" s="13">
        <v>2</v>
      </c>
      <c r="N72" s="15">
        <f t="shared" si="17"/>
        <v>0.16666666666666666</v>
      </c>
      <c r="O72" s="16">
        <v>19699.75</v>
      </c>
      <c r="P72" s="44">
        <v>19699.75</v>
      </c>
      <c r="Q72" s="45">
        <f t="shared" si="18"/>
        <v>1</v>
      </c>
      <c r="R72" s="44">
        <v>19699.75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5"/>
        <v>10</v>
      </c>
      <c r="I73" s="14">
        <v>1</v>
      </c>
      <c r="J73" s="14">
        <v>9</v>
      </c>
      <c r="K73" s="14">
        <v>3</v>
      </c>
      <c r="L73" s="14">
        <v>9</v>
      </c>
      <c r="M73" s="13">
        <v>3</v>
      </c>
      <c r="N73" s="15">
        <f t="shared" si="17"/>
        <v>0.3</v>
      </c>
      <c r="O73" s="16">
        <v>23320.85</v>
      </c>
      <c r="P73" s="44">
        <v>23320.85</v>
      </c>
      <c r="Q73" s="45">
        <f t="shared" si="18"/>
        <v>1</v>
      </c>
      <c r="R73" s="44">
        <v>23320.85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4</v>
      </c>
      <c r="I74" s="14">
        <v>2</v>
      </c>
      <c r="J74" s="14">
        <v>2</v>
      </c>
      <c r="K74" s="14">
        <v>2</v>
      </c>
      <c r="L74" s="14">
        <v>3</v>
      </c>
      <c r="M74" s="13">
        <v>2</v>
      </c>
      <c r="N74" s="15">
        <v>0</v>
      </c>
      <c r="O74" s="16">
        <v>2278.88</v>
      </c>
      <c r="P74" s="44">
        <v>2278.88</v>
      </c>
      <c r="Q74" s="45">
        <f t="shared" si="18"/>
        <v>1</v>
      </c>
      <c r="R74" s="44">
        <v>1707.94</v>
      </c>
      <c r="S74" s="45">
        <f t="shared" si="10"/>
        <v>0.74946464930141121</v>
      </c>
      <c r="T74" s="44">
        <f t="shared" si="11"/>
        <v>570.94000000000005</v>
      </c>
      <c r="U74" s="15">
        <f t="shared" si="12"/>
        <v>0.25053535069858879</v>
      </c>
    </row>
    <row r="75" spans="1:21" ht="15.75" customHeight="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7</v>
      </c>
      <c r="I75" s="14">
        <v>0</v>
      </c>
      <c r="J75" s="14">
        <v>7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0.14285714285714285</v>
      </c>
      <c r="O75" s="16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 ht="15.75" customHeight="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1648.96</v>
      </c>
      <c r="H76" s="14">
        <f t="shared" si="15"/>
        <v>8</v>
      </c>
      <c r="I76" s="14">
        <v>0</v>
      </c>
      <c r="J76" s="14">
        <v>8</v>
      </c>
      <c r="K76" s="14">
        <v>0</v>
      </c>
      <c r="L76" s="14">
        <v>2</v>
      </c>
      <c r="M76" s="13">
        <v>0</v>
      </c>
      <c r="N76" s="15">
        <f t="shared" si="19"/>
        <v>0</v>
      </c>
      <c r="O76" s="16">
        <v>1648.96</v>
      </c>
      <c r="P76" s="44">
        <v>1648.96</v>
      </c>
      <c r="Q76" s="45">
        <f t="shared" si="18"/>
        <v>1</v>
      </c>
      <c r="R76" s="44">
        <v>1287.21</v>
      </c>
      <c r="S76" s="45">
        <f t="shared" si="10"/>
        <v>0.78061929943722108</v>
      </c>
      <c r="T76" s="44">
        <f t="shared" si="11"/>
        <v>361.75</v>
      </c>
      <c r="U76" s="15">
        <f t="shared" si="12"/>
        <v>0.21938070056277895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0</v>
      </c>
      <c r="H77" s="14">
        <f t="shared" si="15"/>
        <v>1</v>
      </c>
      <c r="I77" s="14">
        <v>0</v>
      </c>
      <c r="J77" s="14">
        <v>1</v>
      </c>
      <c r="K77" s="14">
        <v>0</v>
      </c>
      <c r="L77" s="14">
        <v>0</v>
      </c>
      <c r="M77" s="13">
        <v>0</v>
      </c>
      <c r="N77" s="15">
        <f t="shared" si="19"/>
        <v>0</v>
      </c>
      <c r="O77" s="16">
        <v>0</v>
      </c>
      <c r="P77" s="44">
        <v>0</v>
      </c>
      <c r="Q77" s="45">
        <f t="shared" si="18"/>
        <v>0</v>
      </c>
      <c r="R77" s="44">
        <v>0</v>
      </c>
      <c r="S77" s="45">
        <f t="shared" si="10"/>
        <v>0</v>
      </c>
      <c r="T77" s="44"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8409.56</v>
      </c>
      <c r="H78" s="14">
        <f t="shared" si="15"/>
        <v>28</v>
      </c>
      <c r="I78" s="14">
        <v>2</v>
      </c>
      <c r="J78" s="14">
        <v>26</v>
      </c>
      <c r="K78" s="14">
        <v>3</v>
      </c>
      <c r="L78" s="14">
        <v>16</v>
      </c>
      <c r="M78" s="13">
        <v>3</v>
      </c>
      <c r="N78" s="15">
        <f t="shared" si="19"/>
        <v>0.10714285714285714</v>
      </c>
      <c r="O78" s="16">
        <v>8409.56</v>
      </c>
      <c r="P78" s="44">
        <v>8409.56</v>
      </c>
      <c r="Q78" s="45">
        <f t="shared" si="18"/>
        <v>1</v>
      </c>
      <c r="R78" s="44">
        <v>8409.56</v>
      </c>
      <c r="S78" s="45">
        <f t="shared" si="10"/>
        <v>1</v>
      </c>
      <c r="T78" s="44">
        <f>(P78-R78)</f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6844.74</v>
      </c>
      <c r="H79" s="14">
        <f t="shared" si="15"/>
        <v>13</v>
      </c>
      <c r="I79" s="14">
        <v>2</v>
      </c>
      <c r="J79" s="14">
        <v>11</v>
      </c>
      <c r="K79" s="14">
        <v>0</v>
      </c>
      <c r="L79" s="14">
        <v>6</v>
      </c>
      <c r="M79" s="13">
        <v>0</v>
      </c>
      <c r="N79" s="15">
        <f t="shared" si="19"/>
        <v>0</v>
      </c>
      <c r="O79" s="16">
        <v>6844.74</v>
      </c>
      <c r="P79" s="44">
        <v>6844.74</v>
      </c>
      <c r="Q79" s="45">
        <f t="shared" si="18"/>
        <v>1</v>
      </c>
      <c r="R79" s="44">
        <v>0</v>
      </c>
      <c r="S79" s="45">
        <f t="shared" si="10"/>
        <v>0</v>
      </c>
      <c r="T79" s="44">
        <f>(P79-R79)</f>
        <v>6844.74</v>
      </c>
      <c r="U79" s="15">
        <f t="shared" si="12"/>
        <v>1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463705.70000000007</v>
      </c>
      <c r="H80" s="19">
        <f t="shared" si="20"/>
        <v>794</v>
      </c>
      <c r="I80" s="19">
        <f t="shared" si="20"/>
        <v>124</v>
      </c>
      <c r="J80" s="19">
        <f t="shared" si="20"/>
        <v>673</v>
      </c>
      <c r="K80" s="19">
        <f t="shared" si="20"/>
        <v>132</v>
      </c>
      <c r="L80" s="19">
        <f t="shared" si="20"/>
        <v>606</v>
      </c>
      <c r="M80" s="19">
        <f t="shared" si="20"/>
        <v>133</v>
      </c>
      <c r="N80" s="15">
        <f t="shared" si="19"/>
        <v>0.16624685138539042</v>
      </c>
      <c r="O80" s="20">
        <f>SUM(O6:O79)</f>
        <v>465981.58000000007</v>
      </c>
      <c r="P80" s="46">
        <f>SUM(P6:P79)</f>
        <v>465981.58000000007</v>
      </c>
      <c r="Q80" s="45">
        <f t="shared" si="18"/>
        <v>1</v>
      </c>
      <c r="R80" s="46">
        <f>SUM(R6:R79)</f>
        <v>401332.58</v>
      </c>
      <c r="S80" s="45">
        <f t="shared" si="10"/>
        <v>0.86126275635187111</v>
      </c>
      <c r="T80" s="46">
        <f>SUM(T6:T79)</f>
        <v>64648.000000000007</v>
      </c>
      <c r="U80" s="15">
        <f t="shared" si="12"/>
        <v>0.13873509764055481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U80"/>
  <sheetViews>
    <sheetView topLeftCell="A61" workbookViewId="0">
      <selection activeCell="D76" sqref="D76"/>
    </sheetView>
  </sheetViews>
  <sheetFormatPr defaultRowHeight="15"/>
  <cols>
    <col min="1" max="1" width="8.7109375"/>
    <col min="2" max="2" width="18.7109375"/>
    <col min="3" max="3" width="14.7109375"/>
    <col min="4" max="4" width="36.140625"/>
    <col min="5" max="5" width="18"/>
    <col min="6" max="6" width="16.42578125"/>
    <col min="7" max="7" width="14.28515625"/>
    <col min="8" max="8" width="8.7109375"/>
    <col min="9" max="9" width="21.5703125"/>
    <col min="10" max="10" width="18.7109375"/>
    <col min="11" max="11" width="8.7109375"/>
    <col min="12" max="12" width="12.28515625"/>
    <col min="13" max="13" width="13.5703125"/>
    <col min="14" max="14" width="16.7109375"/>
    <col min="15" max="15" width="18.7109375" style="43"/>
    <col min="16" max="16" width="14.140625"/>
    <col min="17" max="17" width="15"/>
    <col min="18" max="18" width="16.28515625" style="43"/>
    <col min="19" max="19" width="15.7109375"/>
    <col min="20" max="20" width="15.5703125"/>
    <col min="21" max="21" width="18.85546875"/>
    <col min="22" max="1025" width="8.7109375"/>
  </cols>
  <sheetData>
    <row r="1" spans="1:21" ht="65.25" customHeight="1">
      <c r="A1" s="116" t="s">
        <v>224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5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5983.79</v>
      </c>
      <c r="H6" s="14">
        <f t="shared" ref="H6:H39" si="1">SUM(I6+J6)</f>
        <v>11</v>
      </c>
      <c r="I6" s="14">
        <v>3</v>
      </c>
      <c r="J6" s="14">
        <v>8</v>
      </c>
      <c r="K6" s="14">
        <v>0</v>
      </c>
      <c r="L6" s="14">
        <v>4</v>
      </c>
      <c r="M6" s="13">
        <v>0</v>
      </c>
      <c r="N6" s="15">
        <f>IF(H6=0,0,K6/H6)</f>
        <v>0</v>
      </c>
      <c r="O6" s="44">
        <v>5983.79</v>
      </c>
      <c r="P6" s="44">
        <v>5983.79</v>
      </c>
      <c r="Q6" s="45">
        <f t="shared" ref="Q6:Q37" si="2">IF(O6=0,0,P6/O6)</f>
        <v>1</v>
      </c>
      <c r="R6" s="44">
        <v>5983.79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4</v>
      </c>
      <c r="I7" s="14">
        <v>0</v>
      </c>
      <c r="J7" s="14">
        <v>4</v>
      </c>
      <c r="K7" s="14">
        <v>2</v>
      </c>
      <c r="L7" s="14">
        <v>2</v>
      </c>
      <c r="M7" s="13">
        <v>2</v>
      </c>
      <c r="N7" s="15">
        <f>IF(H7=0,0,K7/H7)</f>
        <v>0.5</v>
      </c>
      <c r="O7" s="44">
        <v>1181.46</v>
      </c>
      <c r="P7" s="44">
        <v>1181.46</v>
      </c>
      <c r="Q7" s="4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8</v>
      </c>
      <c r="I8" s="14">
        <v>3</v>
      </c>
      <c r="J8" s="14">
        <v>5</v>
      </c>
      <c r="K8" s="14">
        <v>1</v>
      </c>
      <c r="L8" s="14">
        <v>3</v>
      </c>
      <c r="M8" s="13">
        <v>1</v>
      </c>
      <c r="N8" s="15">
        <f>IF(H8=0,0,K8/H8)</f>
        <v>0.125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25</v>
      </c>
      <c r="I9" s="14">
        <v>0</v>
      </c>
      <c r="J9" s="14">
        <v>25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1"/>
        <v>9</v>
      </c>
      <c r="I11" s="14">
        <v>2</v>
      </c>
      <c r="J11" s="14">
        <v>7</v>
      </c>
      <c r="K11" s="14">
        <v>2</v>
      </c>
      <c r="L11" s="14">
        <v>14</v>
      </c>
      <c r="M11" s="13">
        <v>2</v>
      </c>
      <c r="N11" s="15">
        <f t="shared" si="6"/>
        <v>0.22222222222222221</v>
      </c>
      <c r="O11" s="44">
        <v>11402.73</v>
      </c>
      <c r="P11" s="44">
        <v>11402.73</v>
      </c>
      <c r="Q11" s="45">
        <f t="shared" si="2"/>
        <v>1</v>
      </c>
      <c r="R11" s="44">
        <v>11402.73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10</v>
      </c>
      <c r="I12" s="14">
        <v>0</v>
      </c>
      <c r="J12" s="14">
        <v>10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2547.38</v>
      </c>
      <c r="H13" s="14">
        <f t="shared" si="1"/>
        <v>10</v>
      </c>
      <c r="I13" s="14">
        <v>1</v>
      </c>
      <c r="J13" s="14">
        <v>9</v>
      </c>
      <c r="K13" s="14">
        <v>0</v>
      </c>
      <c r="L13" s="14">
        <v>4</v>
      </c>
      <c r="M13" s="13">
        <v>0</v>
      </c>
      <c r="N13" s="15">
        <f t="shared" si="6"/>
        <v>0</v>
      </c>
      <c r="O13" s="44">
        <v>2547.38</v>
      </c>
      <c r="P13" s="44">
        <v>2547.38</v>
      </c>
      <c r="Q13" s="45">
        <f t="shared" si="2"/>
        <v>1</v>
      </c>
      <c r="R13" s="44">
        <v>2547.38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12232.68</v>
      </c>
      <c r="H14" s="14">
        <f t="shared" si="1"/>
        <v>11</v>
      </c>
      <c r="I14" s="14">
        <v>2</v>
      </c>
      <c r="J14" s="14">
        <v>9</v>
      </c>
      <c r="K14" s="14">
        <v>1</v>
      </c>
      <c r="L14" s="14">
        <v>12</v>
      </c>
      <c r="M14" s="13">
        <v>1</v>
      </c>
      <c r="N14" s="15">
        <f t="shared" si="6"/>
        <v>9.0909090909090912E-2</v>
      </c>
      <c r="O14" s="44">
        <v>12232.68</v>
      </c>
      <c r="P14" s="44">
        <v>12232.68</v>
      </c>
      <c r="Q14" s="45">
        <f t="shared" si="2"/>
        <v>1</v>
      </c>
      <c r="R14" s="44">
        <v>12232.68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2640.31</v>
      </c>
      <c r="H15" s="14">
        <f t="shared" si="1"/>
        <v>5</v>
      </c>
      <c r="I15" s="14">
        <v>0</v>
      </c>
      <c r="J15" s="14">
        <v>5</v>
      </c>
      <c r="K15" s="14">
        <v>1</v>
      </c>
      <c r="L15" s="14">
        <v>7</v>
      </c>
      <c r="M15" s="13">
        <v>1</v>
      </c>
      <c r="N15" s="15">
        <f t="shared" si="6"/>
        <v>0.2</v>
      </c>
      <c r="O15" s="44">
        <v>2640.31</v>
      </c>
      <c r="P15" s="44">
        <v>2640.31</v>
      </c>
      <c r="Q15" s="45">
        <f t="shared" si="2"/>
        <v>1</v>
      </c>
      <c r="R15" s="44">
        <v>2640.31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14420.8</v>
      </c>
      <c r="H16" s="14">
        <f t="shared" si="1"/>
        <v>33</v>
      </c>
      <c r="I16" s="14">
        <v>3</v>
      </c>
      <c r="J16" s="14">
        <v>30</v>
      </c>
      <c r="K16" s="14">
        <v>6</v>
      </c>
      <c r="L16" s="14">
        <v>22</v>
      </c>
      <c r="M16" s="13">
        <v>6</v>
      </c>
      <c r="N16" s="15">
        <f t="shared" si="6"/>
        <v>0.18181818181818182</v>
      </c>
      <c r="O16" s="44">
        <v>14420.8</v>
      </c>
      <c r="P16" s="44">
        <v>14420.8</v>
      </c>
      <c r="Q16" s="45">
        <f t="shared" si="2"/>
        <v>1</v>
      </c>
      <c r="R16" s="44">
        <v>14420.8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13733.96</v>
      </c>
      <c r="H17" s="14">
        <f t="shared" si="1"/>
        <v>13</v>
      </c>
      <c r="I17" s="14">
        <v>3</v>
      </c>
      <c r="J17" s="14">
        <v>10</v>
      </c>
      <c r="K17" s="14">
        <v>3</v>
      </c>
      <c r="L17" s="14">
        <v>15</v>
      </c>
      <c r="M17" s="13">
        <v>3</v>
      </c>
      <c r="N17" s="15">
        <f t="shared" si="6"/>
        <v>0.23076923076923078</v>
      </c>
      <c r="O17" s="44">
        <v>13733.96</v>
      </c>
      <c r="P17" s="44">
        <v>13733.96</v>
      </c>
      <c r="Q17" s="45">
        <f t="shared" si="2"/>
        <v>1</v>
      </c>
      <c r="R17" s="44">
        <v>13733.96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3349.21</v>
      </c>
      <c r="H18" s="14">
        <f t="shared" si="1"/>
        <v>17</v>
      </c>
      <c r="I18" s="14">
        <v>5</v>
      </c>
      <c r="J18" s="14">
        <v>12</v>
      </c>
      <c r="K18" s="14">
        <v>1</v>
      </c>
      <c r="L18" s="14">
        <v>11</v>
      </c>
      <c r="M18" s="13">
        <v>1</v>
      </c>
      <c r="N18" s="15">
        <f t="shared" si="6"/>
        <v>5.8823529411764705E-2</v>
      </c>
      <c r="O18" s="44">
        <v>3349.21</v>
      </c>
      <c r="P18" s="44">
        <v>3349.21</v>
      </c>
      <c r="Q18" s="45">
        <f t="shared" si="2"/>
        <v>1</v>
      </c>
      <c r="R18" s="44">
        <v>3349.21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9692.9699999999993</v>
      </c>
      <c r="H19" s="14">
        <f t="shared" si="1"/>
        <v>12</v>
      </c>
      <c r="I19" s="14">
        <v>5</v>
      </c>
      <c r="J19" s="14">
        <v>7</v>
      </c>
      <c r="K19" s="14">
        <v>4</v>
      </c>
      <c r="L19" s="14">
        <v>20</v>
      </c>
      <c r="M19" s="13">
        <v>4</v>
      </c>
      <c r="N19" s="15">
        <f t="shared" si="6"/>
        <v>0.33333333333333331</v>
      </c>
      <c r="O19" s="44">
        <v>9692.9699999999993</v>
      </c>
      <c r="P19" s="44">
        <v>9692.9699999999993</v>
      </c>
      <c r="Q19" s="45">
        <f t="shared" si="2"/>
        <v>1</v>
      </c>
      <c r="R19" s="44">
        <v>9692.9699999999993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17</v>
      </c>
      <c r="I20" s="14">
        <v>2</v>
      </c>
      <c r="J20" s="14">
        <v>15</v>
      </c>
      <c r="K20" s="14">
        <v>1</v>
      </c>
      <c r="L20" s="14">
        <v>14</v>
      </c>
      <c r="M20" s="13">
        <v>1</v>
      </c>
      <c r="N20" s="15">
        <f t="shared" si="6"/>
        <v>5.8823529411764705E-2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f t="shared" si="1"/>
        <v>13</v>
      </c>
      <c r="I21" s="14">
        <v>2</v>
      </c>
      <c r="J21" s="14">
        <v>11</v>
      </c>
      <c r="K21" s="14">
        <v>0</v>
      </c>
      <c r="L21" s="14">
        <v>3</v>
      </c>
      <c r="M21" s="13">
        <v>0</v>
      </c>
      <c r="N21" s="15">
        <f t="shared" si="6"/>
        <v>0</v>
      </c>
      <c r="O21" s="44">
        <v>2809.76</v>
      </c>
      <c r="P21" s="44">
        <v>2809.76</v>
      </c>
      <c r="Q21" s="4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1"/>
        <v>23</v>
      </c>
      <c r="I22" s="14">
        <v>7</v>
      </c>
      <c r="J22" s="14">
        <v>16</v>
      </c>
      <c r="K22" s="14">
        <v>16</v>
      </c>
      <c r="L22" s="14">
        <v>39</v>
      </c>
      <c r="M22" s="13">
        <v>16</v>
      </c>
      <c r="N22" s="15">
        <f t="shared" si="6"/>
        <v>0.69565217391304346</v>
      </c>
      <c r="O22" s="44">
        <v>23238.31</v>
      </c>
      <c r="P22" s="44">
        <v>23238.31</v>
      </c>
      <c r="Q22" s="45">
        <f t="shared" si="2"/>
        <v>1</v>
      </c>
      <c r="R22" s="44">
        <v>23238.31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19654.97</v>
      </c>
      <c r="H23" s="14">
        <f t="shared" si="1"/>
        <v>27</v>
      </c>
      <c r="I23" s="14">
        <v>5</v>
      </c>
      <c r="J23" s="14">
        <v>22</v>
      </c>
      <c r="K23" s="14">
        <v>0</v>
      </c>
      <c r="L23" s="14">
        <v>27</v>
      </c>
      <c r="M23" s="13">
        <v>0</v>
      </c>
      <c r="N23" s="15">
        <f t="shared" si="6"/>
        <v>0</v>
      </c>
      <c r="O23" s="44">
        <v>19654.97</v>
      </c>
      <c r="P23" s="44">
        <v>19654.97</v>
      </c>
      <c r="Q23" s="45">
        <f t="shared" si="2"/>
        <v>1</v>
      </c>
      <c r="R23" s="44">
        <v>17163.3</v>
      </c>
      <c r="S23" s="45">
        <f t="shared" si="3"/>
        <v>0.87322951904785395</v>
      </c>
      <c r="T23" s="44">
        <f t="shared" si="4"/>
        <v>2491.6700000000019</v>
      </c>
      <c r="U23" s="15">
        <f t="shared" si="5"/>
        <v>0.12677048095214605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6"/>
        <v>0.1</v>
      </c>
      <c r="O24" s="44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18872.53</v>
      </c>
      <c r="H25" s="14">
        <f t="shared" si="1"/>
        <v>22</v>
      </c>
      <c r="I25" s="14">
        <v>2</v>
      </c>
      <c r="J25" s="14">
        <v>20</v>
      </c>
      <c r="K25" s="14">
        <v>1</v>
      </c>
      <c r="L25" s="14">
        <v>35</v>
      </c>
      <c r="M25" s="13">
        <v>1</v>
      </c>
      <c r="N25" s="15">
        <f t="shared" si="6"/>
        <v>4.5454545454545456E-2</v>
      </c>
      <c r="O25" s="44">
        <v>18872.53</v>
      </c>
      <c r="P25" s="44">
        <v>18872.53</v>
      </c>
      <c r="Q25" s="45">
        <f t="shared" si="2"/>
        <v>1</v>
      </c>
      <c r="R25" s="44">
        <v>18872.53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2</v>
      </c>
      <c r="I26" s="14">
        <v>0</v>
      </c>
      <c r="J26" s="14">
        <v>2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6.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10</v>
      </c>
      <c r="I27" s="14">
        <v>2</v>
      </c>
      <c r="J27" s="14">
        <v>8</v>
      </c>
      <c r="K27" s="14">
        <v>0</v>
      </c>
      <c r="L27" s="14">
        <v>0</v>
      </c>
      <c r="M27" s="13">
        <v>0</v>
      </c>
      <c r="N27" s="15">
        <f t="shared" si="6"/>
        <v>0</v>
      </c>
      <c r="O27" s="44">
        <v>1</v>
      </c>
      <c r="P27" s="44">
        <v>1</v>
      </c>
      <c r="Q27" s="4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2</v>
      </c>
      <c r="I28" s="14">
        <v>0</v>
      </c>
      <c r="J28" s="14">
        <v>2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16757.45</v>
      </c>
      <c r="H29" s="14">
        <f t="shared" si="1"/>
        <v>28</v>
      </c>
      <c r="I29" s="14">
        <v>10</v>
      </c>
      <c r="J29" s="14">
        <v>18</v>
      </c>
      <c r="K29" s="14">
        <v>8</v>
      </c>
      <c r="L29" s="14">
        <v>26</v>
      </c>
      <c r="M29" s="13">
        <v>8</v>
      </c>
      <c r="N29" s="15">
        <f t="shared" si="6"/>
        <v>0.2857142857142857</v>
      </c>
      <c r="O29" s="44">
        <v>16757.45</v>
      </c>
      <c r="P29" s="44">
        <v>16757.45</v>
      </c>
      <c r="Q29" s="45">
        <f t="shared" si="2"/>
        <v>1</v>
      </c>
      <c r="R29" s="44">
        <v>16757.45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13</v>
      </c>
      <c r="I30" s="14">
        <v>2</v>
      </c>
      <c r="J30" s="14">
        <v>11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1"/>
        <v>6</v>
      </c>
      <c r="I31" s="14">
        <v>0</v>
      </c>
      <c r="J31" s="14">
        <v>6</v>
      </c>
      <c r="K31" s="14">
        <v>0</v>
      </c>
      <c r="L31" s="14">
        <v>3</v>
      </c>
      <c r="M31" s="13">
        <v>0</v>
      </c>
      <c r="N31" s="15">
        <f t="shared" si="6"/>
        <v>0</v>
      </c>
      <c r="O31" s="44">
        <v>2300.0100000000002</v>
      </c>
      <c r="P31" s="44">
        <v>2300.0100000000002</v>
      </c>
      <c r="Q31" s="45">
        <f t="shared" si="2"/>
        <v>1</v>
      </c>
      <c r="R31" s="44">
        <v>2300.0100000000002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17.2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21</v>
      </c>
      <c r="M32" s="13">
        <v>2</v>
      </c>
      <c r="N32" s="15">
        <f t="shared" si="6"/>
        <v>0.18181818181818182</v>
      </c>
      <c r="O32" s="44">
        <v>5319.23</v>
      </c>
      <c r="P32" s="44">
        <v>5319.23</v>
      </c>
      <c r="Q32" s="45">
        <f t="shared" si="2"/>
        <v>1</v>
      </c>
      <c r="R32" s="44">
        <v>5319.23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4</v>
      </c>
      <c r="I33" s="14">
        <v>0</v>
      </c>
      <c r="J33" s="14">
        <v>4</v>
      </c>
      <c r="K33" s="14">
        <v>0</v>
      </c>
      <c r="L33" s="14">
        <v>7</v>
      </c>
      <c r="M33" s="13">
        <v>0</v>
      </c>
      <c r="N33" s="15">
        <f t="shared" si="6"/>
        <v>0</v>
      </c>
      <c r="O33" s="44">
        <v>4301.8599999999997</v>
      </c>
      <c r="P33" s="44">
        <v>4301.8599999999997</v>
      </c>
      <c r="Q33" s="45">
        <f t="shared" si="2"/>
        <v>1</v>
      </c>
      <c r="R33" s="44">
        <v>4301.8599999999997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7166.55</v>
      </c>
      <c r="H34" s="14">
        <f t="shared" si="1"/>
        <v>7</v>
      </c>
      <c r="I34" s="14">
        <v>0</v>
      </c>
      <c r="J34" s="14">
        <v>7</v>
      </c>
      <c r="K34" s="14">
        <v>0</v>
      </c>
      <c r="L34" s="14">
        <v>6</v>
      </c>
      <c r="M34" s="13">
        <v>0</v>
      </c>
      <c r="N34" s="15">
        <f t="shared" si="6"/>
        <v>0</v>
      </c>
      <c r="O34" s="44">
        <v>7166.55</v>
      </c>
      <c r="P34" s="44">
        <v>7166.55</v>
      </c>
      <c r="Q34" s="45">
        <f t="shared" si="2"/>
        <v>1</v>
      </c>
      <c r="R34" s="44">
        <v>7166.55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3431.11</v>
      </c>
      <c r="H36" s="14">
        <f t="shared" si="1"/>
        <v>6</v>
      </c>
      <c r="I36" s="14">
        <v>1</v>
      </c>
      <c r="J36" s="14">
        <v>5</v>
      </c>
      <c r="K36" s="14">
        <v>1</v>
      </c>
      <c r="L36" s="14">
        <v>10</v>
      </c>
      <c r="M36" s="13">
        <v>1</v>
      </c>
      <c r="N36" s="15">
        <f t="shared" si="6"/>
        <v>0.16666666666666666</v>
      </c>
      <c r="O36" s="44">
        <v>3431.11</v>
      </c>
      <c r="P36" s="44">
        <v>3431.11</v>
      </c>
      <c r="Q36" s="45">
        <f t="shared" si="2"/>
        <v>1</v>
      </c>
      <c r="R36" s="44">
        <v>3431.11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6055.8</v>
      </c>
      <c r="H37" s="14">
        <f t="shared" si="1"/>
        <v>7</v>
      </c>
      <c r="I37" s="14">
        <v>2</v>
      </c>
      <c r="J37" s="14">
        <v>5</v>
      </c>
      <c r="K37" s="14">
        <v>2</v>
      </c>
      <c r="L37" s="14">
        <v>15</v>
      </c>
      <c r="M37" s="13">
        <v>2</v>
      </c>
      <c r="N37" s="15">
        <f t="shared" si="6"/>
        <v>0.2857142857142857</v>
      </c>
      <c r="O37" s="44">
        <v>6055.8</v>
      </c>
      <c r="P37" s="44">
        <v>6055.8</v>
      </c>
      <c r="Q37" s="45">
        <f t="shared" si="2"/>
        <v>1</v>
      </c>
      <c r="R37" s="44">
        <v>6055.8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1"/>
        <v>5</v>
      </c>
      <c r="I38" s="14">
        <v>0</v>
      </c>
      <c r="J38" s="14">
        <v>5</v>
      </c>
      <c r="K38" s="14">
        <v>1</v>
      </c>
      <c r="L38" s="14">
        <v>5</v>
      </c>
      <c r="M38" s="13">
        <v>1</v>
      </c>
      <c r="N38" s="15">
        <f t="shared" si="6"/>
        <v>0.2</v>
      </c>
      <c r="O38" s="44">
        <v>1048.48</v>
      </c>
      <c r="P38" s="44">
        <v>1048.48</v>
      </c>
      <c r="Q38" s="45">
        <f t="shared" ref="Q38:Q69" si="7">IF(O38=0,0,P38/O38)</f>
        <v>1</v>
      </c>
      <c r="R38" s="44">
        <v>1048.48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4041.57</v>
      </c>
      <c r="H39" s="14">
        <f t="shared" si="1"/>
        <v>8</v>
      </c>
      <c r="I39" s="14">
        <v>1</v>
      </c>
      <c r="J39" s="14">
        <v>7</v>
      </c>
      <c r="K39" s="14">
        <v>3</v>
      </c>
      <c r="L39" s="14">
        <v>5</v>
      </c>
      <c r="M39" s="13">
        <v>3</v>
      </c>
      <c r="N39" s="15">
        <f t="shared" si="6"/>
        <v>0.375</v>
      </c>
      <c r="O39" s="44">
        <v>4041.57</v>
      </c>
      <c r="P39" s="44">
        <v>4041.57</v>
      </c>
      <c r="Q39" s="45">
        <f t="shared" si="7"/>
        <v>1</v>
      </c>
      <c r="R39" s="44">
        <v>2981.91</v>
      </c>
      <c r="S39" s="45">
        <f t="shared" si="3"/>
        <v>0.73780981153363656</v>
      </c>
      <c r="T39" s="44">
        <f t="shared" si="4"/>
        <v>1059.6600000000003</v>
      </c>
      <c r="U39" s="15">
        <f t="shared" si="5"/>
        <v>0.26219018846636338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21026.66</v>
      </c>
      <c r="H40" s="14">
        <v>18</v>
      </c>
      <c r="I40" s="14">
        <v>5</v>
      </c>
      <c r="J40" s="14">
        <v>18</v>
      </c>
      <c r="K40" s="14">
        <v>10</v>
      </c>
      <c r="L40" s="14">
        <v>22</v>
      </c>
      <c r="M40" s="13">
        <v>10</v>
      </c>
      <c r="N40" s="15">
        <f t="shared" si="6"/>
        <v>0.55555555555555558</v>
      </c>
      <c r="O40" s="44">
        <v>21026.66</v>
      </c>
      <c r="P40" s="44">
        <v>21026.66</v>
      </c>
      <c r="Q40" s="45">
        <f t="shared" si="7"/>
        <v>1</v>
      </c>
      <c r="R40" s="44">
        <v>21026.66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5622.47</v>
      </c>
      <c r="S41" s="45">
        <f t="shared" si="3"/>
        <v>0.75440434947120982</v>
      </c>
      <c r="T41" s="44">
        <f t="shared" si="4"/>
        <v>1830.3899999999994</v>
      </c>
      <c r="U41" s="15">
        <f t="shared" si="5"/>
        <v>0.24559565052879023</v>
      </c>
    </row>
    <row r="42" spans="1:21" ht="17.25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9147.94</v>
      </c>
      <c r="H42" s="14">
        <f t="shared" si="8"/>
        <v>12</v>
      </c>
      <c r="I42" s="14">
        <v>3</v>
      </c>
      <c r="J42" s="14">
        <v>9</v>
      </c>
      <c r="K42" s="14">
        <v>3</v>
      </c>
      <c r="L42" s="14">
        <v>23</v>
      </c>
      <c r="M42" s="13">
        <v>2</v>
      </c>
      <c r="N42" s="15">
        <f t="shared" si="6"/>
        <v>0.25</v>
      </c>
      <c r="O42" s="44">
        <v>9147.94</v>
      </c>
      <c r="P42" s="48">
        <v>9147.94</v>
      </c>
      <c r="Q42" s="45">
        <f t="shared" si="7"/>
        <v>1</v>
      </c>
      <c r="R42" s="44">
        <v>9147.94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10</v>
      </c>
      <c r="I43" s="14">
        <v>0</v>
      </c>
      <c r="J43" s="14">
        <v>10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4338.54</v>
      </c>
      <c r="H44" s="14">
        <f t="shared" si="8"/>
        <v>5</v>
      </c>
      <c r="I44" s="14">
        <v>1</v>
      </c>
      <c r="J44" s="14">
        <v>4</v>
      </c>
      <c r="K44" s="14">
        <v>0</v>
      </c>
      <c r="L44" s="14">
        <v>2</v>
      </c>
      <c r="M44" s="13">
        <v>0</v>
      </c>
      <c r="N44" s="15">
        <f t="shared" si="6"/>
        <v>0</v>
      </c>
      <c r="O44" s="44">
        <v>4338.54</v>
      </c>
      <c r="P44" s="44">
        <v>4338.54</v>
      </c>
      <c r="Q44" s="45">
        <f t="shared" si="7"/>
        <v>1</v>
      </c>
      <c r="R44" s="44">
        <v>4338.54</v>
      </c>
      <c r="S44" s="45">
        <f t="shared" ref="S44:S80" si="10">IF(P44=0,0,R44/P44)</f>
        <v>1</v>
      </c>
      <c r="T44" s="44">
        <f t="shared" ref="T44:T76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11981.61</v>
      </c>
      <c r="H45" s="14">
        <f t="shared" si="8"/>
        <v>10</v>
      </c>
      <c r="I45" s="14">
        <v>1</v>
      </c>
      <c r="J45" s="14">
        <v>9</v>
      </c>
      <c r="K45" s="14">
        <v>1</v>
      </c>
      <c r="L45" s="14">
        <v>11</v>
      </c>
      <c r="M45" s="13">
        <v>1</v>
      </c>
      <c r="N45" s="15">
        <f t="shared" si="6"/>
        <v>0.1</v>
      </c>
      <c r="O45" s="44">
        <v>11981.61</v>
      </c>
      <c r="P45" s="44">
        <v>11981.61</v>
      </c>
      <c r="Q45" s="45">
        <f t="shared" si="7"/>
        <v>1</v>
      </c>
      <c r="R45" s="44">
        <v>11981.61</v>
      </c>
      <c r="S45" s="45">
        <f t="shared" si="10"/>
        <v>1</v>
      </c>
      <c r="T45" s="44">
        <f t="shared" si="11"/>
        <v>0</v>
      </c>
      <c r="U45" s="15">
        <f t="shared" si="12"/>
        <v>0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4690.3100000000004</v>
      </c>
      <c r="H46" s="14">
        <f t="shared" si="8"/>
        <v>8</v>
      </c>
      <c r="I46" s="14">
        <v>1</v>
      </c>
      <c r="J46" s="14">
        <v>7</v>
      </c>
      <c r="K46" s="14">
        <v>0</v>
      </c>
      <c r="L46" s="14">
        <v>13</v>
      </c>
      <c r="M46" s="13">
        <v>0</v>
      </c>
      <c r="N46" s="15">
        <f t="shared" si="6"/>
        <v>0</v>
      </c>
      <c r="O46" s="44">
        <v>4690.3100000000004</v>
      </c>
      <c r="P46" s="44">
        <v>4690.3100000000004</v>
      </c>
      <c r="Q46" s="45">
        <f t="shared" si="7"/>
        <v>1</v>
      </c>
      <c r="R46" s="44">
        <v>4690.3100000000004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22356.68</v>
      </c>
      <c r="H47" s="14">
        <f t="shared" si="8"/>
        <v>14</v>
      </c>
      <c r="I47" s="14">
        <v>2</v>
      </c>
      <c r="J47" s="14">
        <v>12</v>
      </c>
      <c r="K47" s="14">
        <v>4</v>
      </c>
      <c r="L47" s="14">
        <v>14</v>
      </c>
      <c r="M47" s="13">
        <v>4</v>
      </c>
      <c r="N47" s="15">
        <f t="shared" si="6"/>
        <v>0.2857142857142857</v>
      </c>
      <c r="O47" s="44">
        <v>22356.68</v>
      </c>
      <c r="P47" s="44">
        <v>22356.68</v>
      </c>
      <c r="Q47" s="45">
        <f t="shared" si="7"/>
        <v>1</v>
      </c>
      <c r="R47" s="44">
        <v>22356.68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20</v>
      </c>
      <c r="I48" s="14">
        <v>2</v>
      </c>
      <c r="J48" s="14">
        <v>18</v>
      </c>
      <c r="K48" s="14">
        <v>4</v>
      </c>
      <c r="L48" s="14">
        <v>4</v>
      </c>
      <c r="M48" s="13">
        <v>4</v>
      </c>
      <c r="N48" s="15">
        <f t="shared" si="6"/>
        <v>0.2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 ht="13.5" customHeight="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7030.55</v>
      </c>
      <c r="H49" s="14">
        <f t="shared" si="8"/>
        <v>10</v>
      </c>
      <c r="I49" s="14">
        <v>0</v>
      </c>
      <c r="J49" s="14">
        <v>10</v>
      </c>
      <c r="K49" s="14">
        <v>0</v>
      </c>
      <c r="L49" s="14">
        <v>9</v>
      </c>
      <c r="M49" s="13">
        <v>0</v>
      </c>
      <c r="N49" s="15">
        <f t="shared" si="6"/>
        <v>0</v>
      </c>
      <c r="O49" s="44">
        <v>7030.55</v>
      </c>
      <c r="P49" s="44">
        <v>7030.55</v>
      </c>
      <c r="Q49" s="45">
        <f t="shared" si="7"/>
        <v>1</v>
      </c>
      <c r="R49" s="44">
        <v>6588.42</v>
      </c>
      <c r="S49" s="45">
        <f t="shared" si="10"/>
        <v>0.93711302814146824</v>
      </c>
      <c r="T49" s="44">
        <f t="shared" si="11"/>
        <v>442.13000000000011</v>
      </c>
      <c r="U49" s="15">
        <f t="shared" si="12"/>
        <v>6.2886971858531704E-2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14104.26</v>
      </c>
      <c r="H50" s="14">
        <f t="shared" si="8"/>
        <v>13</v>
      </c>
      <c r="I50" s="14">
        <v>0</v>
      </c>
      <c r="J50" s="14">
        <v>13</v>
      </c>
      <c r="K50" s="14">
        <v>3</v>
      </c>
      <c r="L50" s="14">
        <v>15</v>
      </c>
      <c r="M50" s="13">
        <v>3</v>
      </c>
      <c r="N50" s="15">
        <f t="shared" si="6"/>
        <v>0.23076923076923078</v>
      </c>
      <c r="O50" s="44">
        <v>14104.26</v>
      </c>
      <c r="P50" s="44">
        <v>14104.26</v>
      </c>
      <c r="Q50" s="45">
        <f t="shared" si="7"/>
        <v>1</v>
      </c>
      <c r="R50" s="44">
        <v>14104.26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5</v>
      </c>
      <c r="I51" s="14">
        <v>0</v>
      </c>
      <c r="J51" s="14">
        <v>5</v>
      </c>
      <c r="K51" s="14">
        <v>0</v>
      </c>
      <c r="L51" s="14">
        <v>0</v>
      </c>
      <c r="M51" s="13">
        <v>0</v>
      </c>
      <c r="N51" s="15">
        <v>0</v>
      </c>
      <c r="O51" s="44">
        <v>0</v>
      </c>
      <c r="P51" s="44">
        <v>0</v>
      </c>
      <c r="Q51" s="45">
        <f t="shared" si="7"/>
        <v>0</v>
      </c>
      <c r="R51" s="44">
        <v>0</v>
      </c>
      <c r="S51" s="45">
        <f t="shared" si="10"/>
        <v>0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9</v>
      </c>
      <c r="I52" s="14">
        <v>1</v>
      </c>
      <c r="J52" s="14">
        <v>8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0.66666666666666663</v>
      </c>
      <c r="O52" s="44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2</v>
      </c>
      <c r="I54" s="14">
        <v>0</v>
      </c>
      <c r="J54" s="14">
        <v>2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7</v>
      </c>
      <c r="I55" s="14">
        <v>1</v>
      </c>
      <c r="J55" s="14">
        <v>6</v>
      </c>
      <c r="K55" s="14">
        <v>0</v>
      </c>
      <c r="L55" s="14">
        <v>9</v>
      </c>
      <c r="M55" s="13">
        <v>2</v>
      </c>
      <c r="N55" s="15">
        <f t="shared" si="14"/>
        <v>0</v>
      </c>
      <c r="O55" s="44">
        <v>6565.7</v>
      </c>
      <c r="P55" s="44">
        <v>6565.7</v>
      </c>
      <c r="Q55" s="45">
        <f t="shared" si="7"/>
        <v>1</v>
      </c>
      <c r="R55" s="44">
        <v>6565.7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7.2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10</v>
      </c>
      <c r="I57" s="14">
        <v>3</v>
      </c>
      <c r="J57" s="14">
        <v>7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9</v>
      </c>
      <c r="I58" s="14">
        <v>0</v>
      </c>
      <c r="J58" s="14">
        <v>9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11327.27</v>
      </c>
      <c r="H59" s="14">
        <f t="shared" si="15"/>
        <v>11</v>
      </c>
      <c r="I59" s="14">
        <v>1</v>
      </c>
      <c r="J59" s="14">
        <v>10</v>
      </c>
      <c r="K59" s="14">
        <v>2</v>
      </c>
      <c r="L59" s="14">
        <v>12</v>
      </c>
      <c r="M59" s="13">
        <v>2</v>
      </c>
      <c r="N59" s="15">
        <f t="shared" si="14"/>
        <v>0.18181818181818182</v>
      </c>
      <c r="O59" s="44">
        <v>11327.27</v>
      </c>
      <c r="P59" s="44">
        <v>11327.27</v>
      </c>
      <c r="Q59" s="45">
        <f t="shared" si="7"/>
        <v>1</v>
      </c>
      <c r="R59" s="44">
        <v>9801.76</v>
      </c>
      <c r="S59" s="45">
        <f t="shared" si="10"/>
        <v>0.86532412487739763</v>
      </c>
      <c r="T59" s="44">
        <f t="shared" si="11"/>
        <v>1525.5100000000002</v>
      </c>
      <c r="U59" s="15">
        <f t="shared" si="12"/>
        <v>0.13467587512260237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3</v>
      </c>
      <c r="I60" s="14">
        <v>0</v>
      </c>
      <c r="J60" s="14">
        <v>3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44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11278.8</v>
      </c>
      <c r="H61" s="14">
        <f t="shared" si="15"/>
        <v>14</v>
      </c>
      <c r="I61" s="14">
        <v>5</v>
      </c>
      <c r="J61" s="14">
        <v>9</v>
      </c>
      <c r="K61" s="14">
        <v>3</v>
      </c>
      <c r="L61" s="14">
        <v>10</v>
      </c>
      <c r="M61" s="13">
        <v>3</v>
      </c>
      <c r="N61" s="15">
        <f t="shared" si="14"/>
        <v>0.21428571428571427</v>
      </c>
      <c r="O61" s="44">
        <v>11278.8</v>
      </c>
      <c r="P61" s="44">
        <v>11278.8</v>
      </c>
      <c r="Q61" s="45">
        <f t="shared" si="7"/>
        <v>1</v>
      </c>
      <c r="R61" s="44">
        <v>11278.8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10628.59</v>
      </c>
      <c r="H62" s="14">
        <f t="shared" si="15"/>
        <v>20</v>
      </c>
      <c r="I62" s="14">
        <v>4</v>
      </c>
      <c r="J62" s="14">
        <v>16</v>
      </c>
      <c r="K62" s="14">
        <v>4</v>
      </c>
      <c r="L62" s="14">
        <v>17</v>
      </c>
      <c r="M62" s="13">
        <v>4</v>
      </c>
      <c r="N62" s="15">
        <f t="shared" si="14"/>
        <v>0.2</v>
      </c>
      <c r="O62" s="44">
        <v>10628.59</v>
      </c>
      <c r="P62" s="44">
        <v>10628.59</v>
      </c>
      <c r="Q62" s="45">
        <f t="shared" si="7"/>
        <v>1</v>
      </c>
      <c r="R62" s="44">
        <v>10628.59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11</v>
      </c>
      <c r="I63" s="14">
        <v>1</v>
      </c>
      <c r="J63" s="14">
        <v>10</v>
      </c>
      <c r="K63" s="14">
        <v>0</v>
      </c>
      <c r="L63" s="14">
        <v>0</v>
      </c>
      <c r="M63" s="13">
        <v>0</v>
      </c>
      <c r="N63" s="15">
        <v>0</v>
      </c>
      <c r="O63" s="44">
        <v>0</v>
      </c>
      <c r="P63" s="44">
        <v>0</v>
      </c>
      <c r="Q63" s="45">
        <f t="shared" si="7"/>
        <v>0</v>
      </c>
      <c r="R63" s="44">
        <v>0</v>
      </c>
      <c r="S63" s="45">
        <f t="shared" si="10"/>
        <v>0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7647.58</v>
      </c>
      <c r="H64" s="14">
        <f t="shared" si="15"/>
        <v>7</v>
      </c>
      <c r="I64" s="14">
        <v>0</v>
      </c>
      <c r="J64" s="14">
        <v>7</v>
      </c>
      <c r="K64" s="14">
        <v>4</v>
      </c>
      <c r="L64" s="14">
        <v>14</v>
      </c>
      <c r="M64" s="13">
        <v>4</v>
      </c>
      <c r="N64" s="15">
        <f t="shared" ref="N64:N73" si="17">IF(H64=0,0,K64/H64)</f>
        <v>0.5714285714285714</v>
      </c>
      <c r="O64" s="44">
        <v>7647.58</v>
      </c>
      <c r="P64" s="44">
        <v>7647.58</v>
      </c>
      <c r="Q64" s="45">
        <f t="shared" si="7"/>
        <v>1</v>
      </c>
      <c r="R64" s="44">
        <v>7647.58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2349.4</v>
      </c>
      <c r="S65" s="45">
        <f t="shared" si="10"/>
        <v>0.6640493613605466</v>
      </c>
      <c r="T65" s="44">
        <f t="shared" si="11"/>
        <v>1188.5899999999997</v>
      </c>
      <c r="U65" s="15">
        <f t="shared" si="12"/>
        <v>0.3359506386394534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8571.43</v>
      </c>
      <c r="H66" s="14">
        <f t="shared" si="15"/>
        <v>9</v>
      </c>
      <c r="I66" s="14">
        <v>0</v>
      </c>
      <c r="J66" s="14">
        <v>9</v>
      </c>
      <c r="K66" s="14">
        <v>0</v>
      </c>
      <c r="L66" s="14">
        <v>9</v>
      </c>
      <c r="M66" s="13">
        <v>0</v>
      </c>
      <c r="N66" s="15">
        <f t="shared" si="17"/>
        <v>0</v>
      </c>
      <c r="O66" s="44">
        <v>8571.43</v>
      </c>
      <c r="P66" s="44">
        <v>8571.43</v>
      </c>
      <c r="Q66" s="45">
        <f t="shared" si="7"/>
        <v>1</v>
      </c>
      <c r="R66" s="44">
        <v>8571.43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3988.23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8</v>
      </c>
      <c r="M67" s="13">
        <v>0</v>
      </c>
      <c r="N67" s="15">
        <f t="shared" si="17"/>
        <v>0</v>
      </c>
      <c r="O67" s="44">
        <v>3988.23</v>
      </c>
      <c r="P67" s="44">
        <v>3988.23</v>
      </c>
      <c r="Q67" s="45">
        <f t="shared" si="7"/>
        <v>1</v>
      </c>
      <c r="R67" s="44">
        <v>3988.23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5987.07</v>
      </c>
      <c r="H68" s="14">
        <f t="shared" si="15"/>
        <v>8</v>
      </c>
      <c r="I68" s="14">
        <v>5</v>
      </c>
      <c r="J68" s="14">
        <v>3</v>
      </c>
      <c r="K68" s="14">
        <v>3</v>
      </c>
      <c r="L68" s="14">
        <v>5</v>
      </c>
      <c r="M68" s="13">
        <v>3</v>
      </c>
      <c r="N68" s="15">
        <f t="shared" si="17"/>
        <v>0.375</v>
      </c>
      <c r="O68" s="44">
        <v>5987.07</v>
      </c>
      <c r="P68" s="44">
        <v>5987.07</v>
      </c>
      <c r="Q68" s="45">
        <f t="shared" si="7"/>
        <v>1</v>
      </c>
      <c r="R68" s="44">
        <v>5987.07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5077.6000000000004</v>
      </c>
      <c r="H69" s="14">
        <f t="shared" si="15"/>
        <v>28</v>
      </c>
      <c r="I69" s="14">
        <v>4</v>
      </c>
      <c r="J69" s="14">
        <v>24</v>
      </c>
      <c r="K69" s="14">
        <v>2</v>
      </c>
      <c r="L69" s="14">
        <v>11</v>
      </c>
      <c r="M69" s="13">
        <v>2</v>
      </c>
      <c r="N69" s="15">
        <f t="shared" si="17"/>
        <v>7.1428571428571425E-2</v>
      </c>
      <c r="O69" s="44">
        <v>5077.6000000000004</v>
      </c>
      <c r="P69" s="44">
        <v>5077.6000000000004</v>
      </c>
      <c r="Q69" s="45">
        <f t="shared" si="7"/>
        <v>1</v>
      </c>
      <c r="R69" s="44">
        <v>5077.6000000000004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14</v>
      </c>
      <c r="I70" s="14">
        <v>4</v>
      </c>
      <c r="J70" s="14">
        <v>10</v>
      </c>
      <c r="K70" s="14">
        <v>5</v>
      </c>
      <c r="L70" s="14">
        <v>10</v>
      </c>
      <c r="M70" s="13">
        <v>5</v>
      </c>
      <c r="N70" s="15">
        <f t="shared" si="17"/>
        <v>0.35714285714285715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3039.76</v>
      </c>
      <c r="H71" s="14">
        <f t="shared" si="15"/>
        <v>27</v>
      </c>
      <c r="I71" s="14">
        <v>0</v>
      </c>
      <c r="J71" s="14">
        <v>27</v>
      </c>
      <c r="K71" s="14">
        <v>3</v>
      </c>
      <c r="L71" s="14">
        <v>6</v>
      </c>
      <c r="M71" s="13">
        <v>3</v>
      </c>
      <c r="N71" s="15">
        <f t="shared" si="17"/>
        <v>0.1111111111111111</v>
      </c>
      <c r="O71" s="44">
        <v>3039.76</v>
      </c>
      <c r="P71" s="44">
        <f>O71</f>
        <v>3039.76</v>
      </c>
      <c r="Q71" s="45">
        <f t="shared" si="18"/>
        <v>1</v>
      </c>
      <c r="R71" s="44">
        <v>3039.76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20843.849999999999</v>
      </c>
      <c r="H72" s="14">
        <f t="shared" si="15"/>
        <v>13</v>
      </c>
      <c r="I72" s="14">
        <v>3</v>
      </c>
      <c r="J72" s="14">
        <v>10</v>
      </c>
      <c r="K72" s="14">
        <v>2</v>
      </c>
      <c r="L72" s="14">
        <v>19</v>
      </c>
      <c r="M72" s="13">
        <v>2</v>
      </c>
      <c r="N72" s="15">
        <f t="shared" si="17"/>
        <v>0.15384615384615385</v>
      </c>
      <c r="O72" s="44">
        <v>20843.849999999999</v>
      </c>
      <c r="P72" s="44">
        <v>20843.849999999999</v>
      </c>
      <c r="Q72" s="45">
        <f t="shared" si="18"/>
        <v>1</v>
      </c>
      <c r="R72" s="44">
        <v>20843.849999999999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5"/>
        <v>10</v>
      </c>
      <c r="I73" s="14">
        <v>1</v>
      </c>
      <c r="J73" s="14">
        <v>9</v>
      </c>
      <c r="K73" s="14">
        <v>3</v>
      </c>
      <c r="L73" s="14">
        <v>9</v>
      </c>
      <c r="M73" s="13">
        <v>3</v>
      </c>
      <c r="N73" s="15">
        <f t="shared" si="17"/>
        <v>0.3</v>
      </c>
      <c r="O73" s="44">
        <v>23320.85</v>
      </c>
      <c r="P73" s="44">
        <v>23320.85</v>
      </c>
      <c r="Q73" s="45">
        <f t="shared" si="18"/>
        <v>1</v>
      </c>
      <c r="R73" s="44">
        <v>23320.85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4</v>
      </c>
      <c r="I74" s="14">
        <v>2</v>
      </c>
      <c r="J74" s="14">
        <v>2</v>
      </c>
      <c r="K74" s="14">
        <v>2</v>
      </c>
      <c r="L74" s="14">
        <v>4</v>
      </c>
      <c r="M74" s="13">
        <v>2</v>
      </c>
      <c r="N74" s="15">
        <v>0</v>
      </c>
      <c r="O74" s="44">
        <v>2278.88</v>
      </c>
      <c r="P74" s="44">
        <v>2278.88</v>
      </c>
      <c r="Q74" s="45">
        <f t="shared" si="18"/>
        <v>1</v>
      </c>
      <c r="R74" s="44">
        <v>2278.88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 ht="15.75" customHeight="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8</v>
      </c>
      <c r="I75" s="14">
        <v>0</v>
      </c>
      <c r="J75" s="14">
        <v>8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0.125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 ht="15.75" customHeight="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2939.19</v>
      </c>
      <c r="H76" s="14">
        <f t="shared" si="15"/>
        <v>8</v>
      </c>
      <c r="I76" s="14">
        <v>0</v>
      </c>
      <c r="J76" s="14">
        <v>8</v>
      </c>
      <c r="K76" s="14">
        <v>0</v>
      </c>
      <c r="L76" s="14">
        <v>5</v>
      </c>
      <c r="M76" s="13">
        <v>0</v>
      </c>
      <c r="N76" s="15">
        <f t="shared" si="19"/>
        <v>0</v>
      </c>
      <c r="O76" s="44">
        <v>2939.19</v>
      </c>
      <c r="P76" s="44">
        <v>2939.19</v>
      </c>
      <c r="Q76" s="45">
        <f t="shared" si="18"/>
        <v>1</v>
      </c>
      <c r="R76" s="44">
        <v>1648.96</v>
      </c>
      <c r="S76" s="45">
        <f t="shared" si="10"/>
        <v>0.5610253164987633</v>
      </c>
      <c r="T76" s="44">
        <f t="shared" si="11"/>
        <v>1290.23</v>
      </c>
      <c r="U76" s="15">
        <f t="shared" si="12"/>
        <v>0.43897468350123675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0</v>
      </c>
      <c r="H77" s="14">
        <f t="shared" si="15"/>
        <v>2</v>
      </c>
      <c r="I77" s="14">
        <v>0</v>
      </c>
      <c r="J77" s="14">
        <v>2</v>
      </c>
      <c r="K77" s="14">
        <v>0</v>
      </c>
      <c r="L77" s="14">
        <v>0</v>
      </c>
      <c r="M77" s="13">
        <v>0</v>
      </c>
      <c r="N77" s="15">
        <f t="shared" si="19"/>
        <v>0</v>
      </c>
      <c r="O77" s="44">
        <v>0</v>
      </c>
      <c r="P77" s="44">
        <v>0</v>
      </c>
      <c r="Q77" s="45">
        <f t="shared" si="18"/>
        <v>0</v>
      </c>
      <c r="R77" s="44">
        <v>0</v>
      </c>
      <c r="S77" s="45">
        <f t="shared" si="10"/>
        <v>0</v>
      </c>
      <c r="T77" s="44"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12046.44</v>
      </c>
      <c r="H78" s="14">
        <f t="shared" si="15"/>
        <v>31</v>
      </c>
      <c r="I78" s="14">
        <v>2</v>
      </c>
      <c r="J78" s="14">
        <v>29</v>
      </c>
      <c r="K78" s="14">
        <v>6</v>
      </c>
      <c r="L78" s="14">
        <v>25</v>
      </c>
      <c r="M78" s="13">
        <v>6</v>
      </c>
      <c r="N78" s="15">
        <f t="shared" si="19"/>
        <v>0.19354838709677419</v>
      </c>
      <c r="O78" s="44">
        <v>12046.44</v>
      </c>
      <c r="P78" s="44">
        <v>12046.44</v>
      </c>
      <c r="Q78" s="45">
        <f t="shared" si="18"/>
        <v>1</v>
      </c>
      <c r="R78" s="44">
        <v>8409.56</v>
      </c>
      <c r="S78" s="45">
        <f t="shared" si="10"/>
        <v>0.69809503886625424</v>
      </c>
      <c r="T78" s="44">
        <f>(P78-R78)</f>
        <v>3636.880000000001</v>
      </c>
      <c r="U78" s="15">
        <f t="shared" si="12"/>
        <v>0.30190496113374582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9048.34</v>
      </c>
      <c r="H79" s="14">
        <f t="shared" si="15"/>
        <v>13</v>
      </c>
      <c r="I79" s="14">
        <v>2</v>
      </c>
      <c r="J79" s="14">
        <v>11</v>
      </c>
      <c r="K79" s="14">
        <v>0</v>
      </c>
      <c r="L79" s="14">
        <v>16</v>
      </c>
      <c r="M79" s="13">
        <v>0</v>
      </c>
      <c r="N79" s="15">
        <f t="shared" si="19"/>
        <v>0</v>
      </c>
      <c r="O79" s="44">
        <v>9048.34</v>
      </c>
      <c r="P79" s="44">
        <v>9048.34</v>
      </c>
      <c r="Q79" s="45">
        <f t="shared" si="18"/>
        <v>1</v>
      </c>
      <c r="R79" s="44">
        <v>6844.74</v>
      </c>
      <c r="S79" s="45">
        <f t="shared" si="10"/>
        <v>0.75646361653076688</v>
      </c>
      <c r="T79" s="44">
        <f>(P79-R79)</f>
        <v>2203.6000000000004</v>
      </c>
      <c r="U79" s="15">
        <f t="shared" si="12"/>
        <v>0.24353638346923306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489900.13999999996</v>
      </c>
      <c r="H80" s="19">
        <f t="shared" si="20"/>
        <v>832</v>
      </c>
      <c r="I80" s="19">
        <f t="shared" si="20"/>
        <v>125</v>
      </c>
      <c r="J80" s="19">
        <f t="shared" si="20"/>
        <v>712</v>
      </c>
      <c r="K80" s="19">
        <f t="shared" si="20"/>
        <v>140</v>
      </c>
      <c r="L80" s="19">
        <f t="shared" si="20"/>
        <v>707</v>
      </c>
      <c r="M80" s="19">
        <f t="shared" si="20"/>
        <v>141</v>
      </c>
      <c r="N80" s="15">
        <f t="shared" si="19"/>
        <v>0.16826923076923078</v>
      </c>
      <c r="O80" s="46">
        <f>SUM(O6:O79)</f>
        <v>492176.01999999996</v>
      </c>
      <c r="P80" s="46">
        <f>SUM(P6:P79)</f>
        <v>492176.01999999996</v>
      </c>
      <c r="Q80" s="45">
        <f t="shared" si="18"/>
        <v>1</v>
      </c>
      <c r="R80" s="46">
        <f>SUM(R6:R79)</f>
        <v>476497.36</v>
      </c>
      <c r="S80" s="45">
        <f t="shared" si="10"/>
        <v>0.96814420174310811</v>
      </c>
      <c r="T80" s="46">
        <f>SUM(T6:T79)</f>
        <v>15677.660000000002</v>
      </c>
      <c r="U80" s="15">
        <f t="shared" si="12"/>
        <v>3.185376646346972E-2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U80"/>
  <sheetViews>
    <sheetView topLeftCell="F62" workbookViewId="0">
      <selection activeCell="J73" sqref="J73"/>
    </sheetView>
  </sheetViews>
  <sheetFormatPr defaultRowHeight="15"/>
  <cols>
    <col min="1" max="1" width="8.7109375"/>
    <col min="2" max="2" width="25.42578125"/>
    <col min="3" max="3" width="18.5703125"/>
    <col min="4" max="4" width="38.5703125"/>
    <col min="5" max="5" width="24.7109375"/>
    <col min="6" max="6" width="17.7109375"/>
    <col min="7" max="7" width="15.85546875"/>
    <col min="8" max="8" width="16.5703125"/>
    <col min="9" max="9" width="17.28515625"/>
    <col min="10" max="10" width="15.5703125"/>
    <col min="11" max="11" width="14.85546875"/>
    <col min="12" max="12" width="20.42578125"/>
    <col min="13" max="13" width="20"/>
    <col min="14" max="14" width="16.42578125"/>
    <col min="15" max="15" width="17"/>
    <col min="16" max="16" width="15.28515625"/>
    <col min="17" max="17" width="17.7109375"/>
    <col min="18" max="18" width="15.42578125"/>
    <col min="19" max="19" width="16.28515625"/>
    <col min="20" max="20" width="8.7109375"/>
    <col min="21" max="21" width="14.42578125"/>
    <col min="22" max="1025" width="8.7109375"/>
  </cols>
  <sheetData>
    <row r="1" spans="1:21" ht="63" customHeight="1">
      <c r="A1" s="116" t="s">
        <v>225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5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9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5983.79</v>
      </c>
      <c r="H6" s="14">
        <f t="shared" ref="H6:H39" si="1">SUM(I6+J6)</f>
        <v>12</v>
      </c>
      <c r="I6" s="14">
        <v>3</v>
      </c>
      <c r="J6" s="14">
        <v>9</v>
      </c>
      <c r="K6" s="14">
        <v>0</v>
      </c>
      <c r="L6" s="14">
        <v>4</v>
      </c>
      <c r="M6" s="13">
        <v>0</v>
      </c>
      <c r="N6" s="15">
        <f>IF(H6=0,0,K6/H6)</f>
        <v>0</v>
      </c>
      <c r="O6" s="44">
        <v>5983.79</v>
      </c>
      <c r="P6" s="44">
        <v>5983.79</v>
      </c>
      <c r="Q6" s="45">
        <f t="shared" ref="Q6:Q37" si="2">IF(O6=0,0,P6/O6)</f>
        <v>1</v>
      </c>
      <c r="R6" s="44">
        <v>5983.79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4</v>
      </c>
      <c r="I7" s="14">
        <v>0</v>
      </c>
      <c r="J7" s="14">
        <v>4</v>
      </c>
      <c r="K7" s="14">
        <v>2</v>
      </c>
      <c r="L7" s="14">
        <v>2</v>
      </c>
      <c r="M7" s="13">
        <v>2</v>
      </c>
      <c r="N7" s="15">
        <f>IF(H7=0,0,K7/H7)</f>
        <v>0.5</v>
      </c>
      <c r="O7" s="44">
        <v>1181.46</v>
      </c>
      <c r="P7" s="44">
        <v>1181.46</v>
      </c>
      <c r="Q7" s="4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9</v>
      </c>
      <c r="I8" s="14">
        <v>3</v>
      </c>
      <c r="J8" s="14">
        <v>6</v>
      </c>
      <c r="K8" s="14">
        <v>1</v>
      </c>
      <c r="L8" s="14">
        <v>3</v>
      </c>
      <c r="M8" s="13">
        <v>1</v>
      </c>
      <c r="N8" s="15">
        <f>IF(H8=0,0,K8/H8)</f>
        <v>0.1111111111111111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26</v>
      </c>
      <c r="I9" s="14">
        <v>0</v>
      </c>
      <c r="J9" s="14">
        <v>26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1"/>
        <v>11</v>
      </c>
      <c r="I11" s="14">
        <v>2</v>
      </c>
      <c r="J11" s="14">
        <v>9</v>
      </c>
      <c r="K11" s="14">
        <v>2</v>
      </c>
      <c r="L11" s="14">
        <v>14</v>
      </c>
      <c r="M11" s="13">
        <v>2</v>
      </c>
      <c r="N11" s="15">
        <f t="shared" si="6"/>
        <v>0.18181818181818182</v>
      </c>
      <c r="O11" s="44">
        <v>11402.73</v>
      </c>
      <c r="P11" s="44">
        <v>11402.73</v>
      </c>
      <c r="Q11" s="45">
        <f t="shared" si="2"/>
        <v>1</v>
      </c>
      <c r="R11" s="44">
        <v>11402.73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8.7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10</v>
      </c>
      <c r="I12" s="14">
        <v>0</v>
      </c>
      <c r="J12" s="14">
        <v>10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2547.38</v>
      </c>
      <c r="H13" s="14">
        <f t="shared" si="1"/>
        <v>11</v>
      </c>
      <c r="I13" s="14">
        <v>1</v>
      </c>
      <c r="J13" s="14">
        <v>10</v>
      </c>
      <c r="K13" s="14">
        <v>0</v>
      </c>
      <c r="L13" s="14">
        <v>4</v>
      </c>
      <c r="M13" s="13">
        <v>0</v>
      </c>
      <c r="N13" s="15">
        <f t="shared" si="6"/>
        <v>0</v>
      </c>
      <c r="O13" s="44">
        <v>2547.38</v>
      </c>
      <c r="P13" s="44">
        <v>2547.38</v>
      </c>
      <c r="Q13" s="45">
        <f t="shared" si="2"/>
        <v>1</v>
      </c>
      <c r="R13" s="44">
        <v>2547.38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12232.68</v>
      </c>
      <c r="H14" s="14">
        <f t="shared" si="1"/>
        <v>12</v>
      </c>
      <c r="I14" s="14">
        <v>2</v>
      </c>
      <c r="J14" s="14">
        <v>10</v>
      </c>
      <c r="K14" s="14">
        <v>1</v>
      </c>
      <c r="L14" s="14">
        <v>12</v>
      </c>
      <c r="M14" s="13">
        <v>1</v>
      </c>
      <c r="N14" s="15">
        <f t="shared" si="6"/>
        <v>8.3333333333333329E-2</v>
      </c>
      <c r="O14" s="44">
        <v>12232.68</v>
      </c>
      <c r="P14" s="44">
        <v>12232.68</v>
      </c>
      <c r="Q14" s="45">
        <f t="shared" si="2"/>
        <v>1</v>
      </c>
      <c r="R14" s="44">
        <v>12232.68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2640.31</v>
      </c>
      <c r="H15" s="14">
        <f t="shared" si="1"/>
        <v>5</v>
      </c>
      <c r="I15" s="14">
        <v>0</v>
      </c>
      <c r="J15" s="14">
        <v>5</v>
      </c>
      <c r="K15" s="14">
        <v>1</v>
      </c>
      <c r="L15" s="14">
        <v>7</v>
      </c>
      <c r="M15" s="13">
        <v>1</v>
      </c>
      <c r="N15" s="15">
        <f t="shared" si="6"/>
        <v>0.2</v>
      </c>
      <c r="O15" s="44">
        <v>2640.31</v>
      </c>
      <c r="P15" s="44">
        <v>2640.31</v>
      </c>
      <c r="Q15" s="45">
        <f t="shared" si="2"/>
        <v>1</v>
      </c>
      <c r="R15" s="44">
        <v>2640.31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14420.8</v>
      </c>
      <c r="H16" s="14">
        <f t="shared" si="1"/>
        <v>34</v>
      </c>
      <c r="I16" s="14">
        <v>3</v>
      </c>
      <c r="J16" s="14">
        <v>31</v>
      </c>
      <c r="K16" s="14">
        <v>6</v>
      </c>
      <c r="L16" s="14">
        <v>22</v>
      </c>
      <c r="M16" s="13">
        <v>6</v>
      </c>
      <c r="N16" s="15">
        <f t="shared" si="6"/>
        <v>0.17647058823529413</v>
      </c>
      <c r="O16" s="44">
        <v>14420.8</v>
      </c>
      <c r="P16" s="44">
        <v>14420.8</v>
      </c>
      <c r="Q16" s="45">
        <f t="shared" si="2"/>
        <v>1</v>
      </c>
      <c r="R16" s="44">
        <v>14420.8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13733.96</v>
      </c>
      <c r="H17" s="14">
        <f t="shared" si="1"/>
        <v>15</v>
      </c>
      <c r="I17" s="14">
        <v>3</v>
      </c>
      <c r="J17" s="14">
        <v>12</v>
      </c>
      <c r="K17" s="14">
        <v>3</v>
      </c>
      <c r="L17" s="14">
        <v>15</v>
      </c>
      <c r="M17" s="13">
        <v>3</v>
      </c>
      <c r="N17" s="15">
        <f t="shared" si="6"/>
        <v>0.2</v>
      </c>
      <c r="O17" s="44">
        <v>13733.96</v>
      </c>
      <c r="P17" s="44">
        <v>13733.96</v>
      </c>
      <c r="Q17" s="45">
        <f t="shared" si="2"/>
        <v>1</v>
      </c>
      <c r="R17" s="44">
        <v>13733.96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3349.21</v>
      </c>
      <c r="H18" s="14">
        <f t="shared" si="1"/>
        <v>17</v>
      </c>
      <c r="I18" s="14">
        <v>5</v>
      </c>
      <c r="J18" s="14">
        <v>12</v>
      </c>
      <c r="K18" s="14">
        <v>1</v>
      </c>
      <c r="L18" s="14">
        <v>11</v>
      </c>
      <c r="M18" s="13">
        <v>1</v>
      </c>
      <c r="N18" s="15">
        <f t="shared" si="6"/>
        <v>5.8823529411764705E-2</v>
      </c>
      <c r="O18" s="44">
        <v>3349.21</v>
      </c>
      <c r="P18" s="44">
        <v>3349.21</v>
      </c>
      <c r="Q18" s="45">
        <f t="shared" si="2"/>
        <v>1</v>
      </c>
      <c r="R18" s="44">
        <v>3349.21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 ht="17.25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9692.9699999999993</v>
      </c>
      <c r="H19" s="14">
        <f t="shared" si="1"/>
        <v>12</v>
      </c>
      <c r="I19" s="14">
        <v>5</v>
      </c>
      <c r="J19" s="14">
        <v>7</v>
      </c>
      <c r="K19" s="14">
        <v>4</v>
      </c>
      <c r="L19" s="14">
        <v>20</v>
      </c>
      <c r="M19" s="13">
        <v>4</v>
      </c>
      <c r="N19" s="15">
        <f t="shared" si="6"/>
        <v>0.33333333333333331</v>
      </c>
      <c r="O19" s="44">
        <v>9692.9699999999993</v>
      </c>
      <c r="P19" s="44">
        <v>9692.9699999999993</v>
      </c>
      <c r="Q19" s="45">
        <f t="shared" si="2"/>
        <v>1</v>
      </c>
      <c r="R19" s="44">
        <v>9692.9699999999993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18</v>
      </c>
      <c r="I20" s="14">
        <v>2</v>
      </c>
      <c r="J20" s="14">
        <v>16</v>
      </c>
      <c r="K20" s="14">
        <v>1</v>
      </c>
      <c r="L20" s="14">
        <v>14</v>
      </c>
      <c r="M20" s="13">
        <v>1</v>
      </c>
      <c r="N20" s="15">
        <f t="shared" si="6"/>
        <v>5.5555555555555552E-2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f t="shared" si="1"/>
        <v>14</v>
      </c>
      <c r="I21" s="14">
        <v>3</v>
      </c>
      <c r="J21" s="14">
        <v>11</v>
      </c>
      <c r="K21" s="14">
        <v>0</v>
      </c>
      <c r="L21" s="14">
        <v>3</v>
      </c>
      <c r="M21" s="13">
        <v>0</v>
      </c>
      <c r="N21" s="15">
        <f t="shared" si="6"/>
        <v>0</v>
      </c>
      <c r="O21" s="44">
        <v>2809.76</v>
      </c>
      <c r="P21" s="44">
        <v>2809.76</v>
      </c>
      <c r="Q21" s="45">
        <f t="shared" si="2"/>
        <v>1</v>
      </c>
      <c r="R21" s="44">
        <v>2809.76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1"/>
        <v>25</v>
      </c>
      <c r="I22" s="14">
        <v>8</v>
      </c>
      <c r="J22" s="14">
        <v>17</v>
      </c>
      <c r="K22" s="14">
        <v>16</v>
      </c>
      <c r="L22" s="14">
        <v>39</v>
      </c>
      <c r="M22" s="13">
        <v>16</v>
      </c>
      <c r="N22" s="15">
        <f t="shared" si="6"/>
        <v>0.64</v>
      </c>
      <c r="O22" s="44">
        <v>23238.31</v>
      </c>
      <c r="P22" s="44">
        <v>23238.31</v>
      </c>
      <c r="Q22" s="45">
        <f t="shared" si="2"/>
        <v>1</v>
      </c>
      <c r="R22" s="44">
        <v>23238.31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19654.97</v>
      </c>
      <c r="H23" s="14">
        <f t="shared" si="1"/>
        <v>27</v>
      </c>
      <c r="I23" s="14">
        <v>5</v>
      </c>
      <c r="J23" s="14">
        <v>22</v>
      </c>
      <c r="K23" s="14">
        <v>0</v>
      </c>
      <c r="L23" s="14">
        <v>27</v>
      </c>
      <c r="M23" s="13">
        <v>0</v>
      </c>
      <c r="N23" s="15">
        <f t="shared" si="6"/>
        <v>0</v>
      </c>
      <c r="O23" s="44">
        <v>19654.97</v>
      </c>
      <c r="P23" s="44">
        <v>19654.97</v>
      </c>
      <c r="Q23" s="45">
        <f t="shared" si="2"/>
        <v>1</v>
      </c>
      <c r="R23" s="44">
        <v>17163.3</v>
      </c>
      <c r="S23" s="45">
        <f t="shared" si="3"/>
        <v>0.87322951904785395</v>
      </c>
      <c r="T23" s="44">
        <f t="shared" si="4"/>
        <v>2491.6700000000019</v>
      </c>
      <c r="U23" s="15">
        <f t="shared" si="5"/>
        <v>0.12677048095214605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6"/>
        <v>0.1</v>
      </c>
      <c r="O24" s="44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18872.53</v>
      </c>
      <c r="H25" s="14">
        <f t="shared" si="1"/>
        <v>22</v>
      </c>
      <c r="I25" s="14">
        <v>2</v>
      </c>
      <c r="J25" s="14">
        <v>20</v>
      </c>
      <c r="K25" s="14">
        <v>1</v>
      </c>
      <c r="L25" s="14">
        <v>35</v>
      </c>
      <c r="M25" s="13">
        <v>1</v>
      </c>
      <c r="N25" s="15">
        <f t="shared" si="6"/>
        <v>4.5454545454545456E-2</v>
      </c>
      <c r="O25" s="44">
        <v>18872.53</v>
      </c>
      <c r="P25" s="44">
        <v>18872.53</v>
      </c>
      <c r="Q25" s="45">
        <f t="shared" si="2"/>
        <v>1</v>
      </c>
      <c r="R25" s="44">
        <v>18872.53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2</v>
      </c>
      <c r="I26" s="14">
        <v>0</v>
      </c>
      <c r="J26" s="14">
        <v>2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7.2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10</v>
      </c>
      <c r="I27" s="14">
        <v>2</v>
      </c>
      <c r="J27" s="14">
        <v>8</v>
      </c>
      <c r="K27" s="14">
        <v>0</v>
      </c>
      <c r="L27" s="14">
        <v>0</v>
      </c>
      <c r="M27" s="13">
        <v>0</v>
      </c>
      <c r="N27" s="15">
        <f t="shared" si="6"/>
        <v>0</v>
      </c>
      <c r="O27" s="44">
        <v>1</v>
      </c>
      <c r="P27" s="44">
        <v>1</v>
      </c>
      <c r="Q27" s="4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 ht="13.5" customHeight="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2</v>
      </c>
      <c r="I28" s="14">
        <v>0</v>
      </c>
      <c r="J28" s="14">
        <v>2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16757.45</v>
      </c>
      <c r="H29" s="14">
        <f t="shared" si="1"/>
        <v>30</v>
      </c>
      <c r="I29" s="14">
        <v>10</v>
      </c>
      <c r="J29" s="14">
        <v>20</v>
      </c>
      <c r="K29" s="14">
        <v>8</v>
      </c>
      <c r="L29" s="14">
        <v>26</v>
      </c>
      <c r="M29" s="13">
        <v>8</v>
      </c>
      <c r="N29" s="15">
        <f t="shared" si="6"/>
        <v>0.26666666666666666</v>
      </c>
      <c r="O29" s="44">
        <v>16757.45</v>
      </c>
      <c r="P29" s="44">
        <v>16757.45</v>
      </c>
      <c r="Q29" s="45">
        <f t="shared" si="2"/>
        <v>1</v>
      </c>
      <c r="R29" s="44">
        <v>16757.45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13</v>
      </c>
      <c r="I30" s="14">
        <v>2</v>
      </c>
      <c r="J30" s="14">
        <v>11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1"/>
        <v>6</v>
      </c>
      <c r="I31" s="14">
        <v>0</v>
      </c>
      <c r="J31" s="14">
        <v>6</v>
      </c>
      <c r="K31" s="14">
        <v>0</v>
      </c>
      <c r="L31" s="14">
        <v>3</v>
      </c>
      <c r="M31" s="13">
        <v>0</v>
      </c>
      <c r="N31" s="15">
        <f t="shared" si="6"/>
        <v>0</v>
      </c>
      <c r="O31" s="44">
        <v>2300.0100000000002</v>
      </c>
      <c r="P31" s="44">
        <v>2300.0100000000002</v>
      </c>
      <c r="Q31" s="45">
        <f t="shared" si="2"/>
        <v>1</v>
      </c>
      <c r="R31" s="44">
        <v>2300.0100000000002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1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21</v>
      </c>
      <c r="M32" s="13">
        <v>2</v>
      </c>
      <c r="N32" s="15">
        <f t="shared" si="6"/>
        <v>0.18181818181818182</v>
      </c>
      <c r="O32" s="44">
        <v>5319.23</v>
      </c>
      <c r="P32" s="44">
        <v>5319.23</v>
      </c>
      <c r="Q32" s="45">
        <f t="shared" si="2"/>
        <v>1</v>
      </c>
      <c r="R32" s="44">
        <v>5319.23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4</v>
      </c>
      <c r="I33" s="14">
        <v>0</v>
      </c>
      <c r="J33" s="14">
        <v>4</v>
      </c>
      <c r="K33" s="14">
        <v>0</v>
      </c>
      <c r="L33" s="14">
        <v>7</v>
      </c>
      <c r="M33" s="13">
        <v>0</v>
      </c>
      <c r="N33" s="15">
        <f t="shared" si="6"/>
        <v>0</v>
      </c>
      <c r="O33" s="44">
        <v>4301.8599999999997</v>
      </c>
      <c r="P33" s="44">
        <v>4301.8599999999997</v>
      </c>
      <c r="Q33" s="45">
        <f t="shared" si="2"/>
        <v>1</v>
      </c>
      <c r="R33" s="44">
        <v>4301.8599999999997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 ht="19.5" customHeight="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7166.55</v>
      </c>
      <c r="H34" s="14">
        <f t="shared" si="1"/>
        <v>9</v>
      </c>
      <c r="I34" s="14">
        <v>0</v>
      </c>
      <c r="J34" s="14">
        <v>9</v>
      </c>
      <c r="K34" s="14">
        <v>0</v>
      </c>
      <c r="L34" s="14">
        <v>6</v>
      </c>
      <c r="M34" s="13">
        <v>0</v>
      </c>
      <c r="N34" s="15">
        <f t="shared" si="6"/>
        <v>0</v>
      </c>
      <c r="O34" s="44">
        <v>7166.55</v>
      </c>
      <c r="P34" s="44">
        <v>7166.55</v>
      </c>
      <c r="Q34" s="45">
        <f t="shared" si="2"/>
        <v>1</v>
      </c>
      <c r="R34" s="44">
        <v>7166.55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 ht="17.25" customHeight="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3431.11</v>
      </c>
      <c r="H36" s="14">
        <f t="shared" si="1"/>
        <v>6</v>
      </c>
      <c r="I36" s="14">
        <v>1</v>
      </c>
      <c r="J36" s="14">
        <v>5</v>
      </c>
      <c r="K36" s="14">
        <v>1</v>
      </c>
      <c r="L36" s="14">
        <v>10</v>
      </c>
      <c r="M36" s="13">
        <v>1</v>
      </c>
      <c r="N36" s="15">
        <f t="shared" si="6"/>
        <v>0.16666666666666666</v>
      </c>
      <c r="O36" s="44">
        <v>3431.11</v>
      </c>
      <c r="P36" s="44">
        <v>3431.11</v>
      </c>
      <c r="Q36" s="45">
        <f t="shared" si="2"/>
        <v>1</v>
      </c>
      <c r="R36" s="44">
        <v>3431.11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6055.8</v>
      </c>
      <c r="H37" s="14">
        <f t="shared" si="1"/>
        <v>7</v>
      </c>
      <c r="I37" s="14">
        <v>2</v>
      </c>
      <c r="J37" s="14">
        <v>5</v>
      </c>
      <c r="K37" s="14">
        <v>2</v>
      </c>
      <c r="L37" s="14">
        <v>15</v>
      </c>
      <c r="M37" s="13">
        <v>2</v>
      </c>
      <c r="N37" s="15">
        <f t="shared" si="6"/>
        <v>0.2857142857142857</v>
      </c>
      <c r="O37" s="44">
        <v>6055.8</v>
      </c>
      <c r="P37" s="44">
        <v>6055.8</v>
      </c>
      <c r="Q37" s="45">
        <f t="shared" si="2"/>
        <v>1</v>
      </c>
      <c r="R37" s="44">
        <v>6055.8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1"/>
        <v>5</v>
      </c>
      <c r="I38" s="14">
        <v>0</v>
      </c>
      <c r="J38" s="14">
        <v>5</v>
      </c>
      <c r="K38" s="14">
        <v>1</v>
      </c>
      <c r="L38" s="14">
        <v>5</v>
      </c>
      <c r="M38" s="13">
        <v>1</v>
      </c>
      <c r="N38" s="15">
        <f t="shared" si="6"/>
        <v>0.2</v>
      </c>
      <c r="O38" s="44">
        <v>1048.48</v>
      </c>
      <c r="P38" s="44">
        <v>1048.48</v>
      </c>
      <c r="Q38" s="45">
        <f t="shared" ref="Q38:Q69" si="7">IF(O38=0,0,P38/O38)</f>
        <v>1</v>
      </c>
      <c r="R38" s="44">
        <v>1048.48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 ht="16.5" customHeight="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4041.57</v>
      </c>
      <c r="H39" s="14">
        <f t="shared" si="1"/>
        <v>8</v>
      </c>
      <c r="I39" s="14">
        <v>1</v>
      </c>
      <c r="J39" s="14">
        <v>7</v>
      </c>
      <c r="K39" s="14">
        <v>3</v>
      </c>
      <c r="L39" s="14">
        <v>5</v>
      </c>
      <c r="M39" s="13">
        <v>3</v>
      </c>
      <c r="N39" s="15">
        <f t="shared" si="6"/>
        <v>0.375</v>
      </c>
      <c r="O39" s="44">
        <v>4041.57</v>
      </c>
      <c r="P39" s="44">
        <v>4041.57</v>
      </c>
      <c r="Q39" s="45">
        <f t="shared" si="7"/>
        <v>1</v>
      </c>
      <c r="R39" s="44">
        <v>2981.91</v>
      </c>
      <c r="S39" s="45">
        <f t="shared" si="3"/>
        <v>0.73780981153363656</v>
      </c>
      <c r="T39" s="44">
        <f t="shared" si="4"/>
        <v>1059.6600000000003</v>
      </c>
      <c r="U39" s="15">
        <f t="shared" si="5"/>
        <v>0.26219018846636338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21026.66</v>
      </c>
      <c r="H40" s="14">
        <v>18</v>
      </c>
      <c r="I40" s="14">
        <v>5</v>
      </c>
      <c r="J40" s="14">
        <v>18</v>
      </c>
      <c r="K40" s="14">
        <v>10</v>
      </c>
      <c r="L40" s="14">
        <v>22</v>
      </c>
      <c r="M40" s="13">
        <v>10</v>
      </c>
      <c r="N40" s="15">
        <f t="shared" si="6"/>
        <v>0.55555555555555558</v>
      </c>
      <c r="O40" s="44">
        <v>21026.66</v>
      </c>
      <c r="P40" s="44">
        <v>21026.66</v>
      </c>
      <c r="Q40" s="45">
        <f t="shared" si="7"/>
        <v>1</v>
      </c>
      <c r="R40" s="44">
        <v>21026.66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5622.47</v>
      </c>
      <c r="S41" s="45">
        <f t="shared" si="3"/>
        <v>0.75440434947120982</v>
      </c>
      <c r="T41" s="44">
        <f t="shared" si="4"/>
        <v>1830.3899999999994</v>
      </c>
      <c r="U41" s="15">
        <f t="shared" si="5"/>
        <v>0.24559565052879023</v>
      </c>
    </row>
    <row r="42" spans="1:21" ht="15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9147.94</v>
      </c>
      <c r="H42" s="14">
        <f t="shared" si="8"/>
        <v>12</v>
      </c>
      <c r="I42" s="14">
        <v>3</v>
      </c>
      <c r="J42" s="14">
        <v>9</v>
      </c>
      <c r="K42" s="14">
        <v>3</v>
      </c>
      <c r="L42" s="14">
        <v>23</v>
      </c>
      <c r="M42" s="13">
        <v>2</v>
      </c>
      <c r="N42" s="15">
        <f t="shared" si="6"/>
        <v>0.25</v>
      </c>
      <c r="O42" s="44">
        <v>9147.94</v>
      </c>
      <c r="P42" s="48">
        <v>9147.94</v>
      </c>
      <c r="Q42" s="45">
        <f t="shared" si="7"/>
        <v>1</v>
      </c>
      <c r="R42" s="44">
        <v>9147.94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12</v>
      </c>
      <c r="I43" s="14">
        <v>0</v>
      </c>
      <c r="J43" s="14">
        <v>12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4338.54</v>
      </c>
      <c r="H44" s="14">
        <f t="shared" si="8"/>
        <v>5</v>
      </c>
      <c r="I44" s="14">
        <v>1</v>
      </c>
      <c r="J44" s="14">
        <v>4</v>
      </c>
      <c r="K44" s="14">
        <v>0</v>
      </c>
      <c r="L44" s="14">
        <v>2</v>
      </c>
      <c r="M44" s="13">
        <v>0</v>
      </c>
      <c r="N44" s="15">
        <f t="shared" si="6"/>
        <v>0</v>
      </c>
      <c r="O44" s="44">
        <v>4338.54</v>
      </c>
      <c r="P44" s="44">
        <v>4338.54</v>
      </c>
      <c r="Q44" s="45">
        <f t="shared" si="7"/>
        <v>1</v>
      </c>
      <c r="R44" s="44">
        <v>4338.54</v>
      </c>
      <c r="S44" s="45">
        <f t="shared" ref="S44:S80" si="10">IF(P44=0,0,R44/P44)</f>
        <v>1</v>
      </c>
      <c r="T44" s="44">
        <f t="shared" ref="T44:T76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11981.61</v>
      </c>
      <c r="H45" s="14">
        <f t="shared" si="8"/>
        <v>11</v>
      </c>
      <c r="I45" s="14">
        <v>1</v>
      </c>
      <c r="J45" s="14">
        <v>10</v>
      </c>
      <c r="K45" s="14">
        <v>1</v>
      </c>
      <c r="L45" s="14">
        <v>11</v>
      </c>
      <c r="M45" s="13">
        <v>1</v>
      </c>
      <c r="N45" s="15">
        <f t="shared" si="6"/>
        <v>9.0909090909090912E-2</v>
      </c>
      <c r="O45" s="44">
        <v>11981.61</v>
      </c>
      <c r="P45" s="44">
        <v>11981.61</v>
      </c>
      <c r="Q45" s="45">
        <f t="shared" si="7"/>
        <v>1</v>
      </c>
      <c r="R45" s="44">
        <v>11981.61</v>
      </c>
      <c r="S45" s="45">
        <f t="shared" si="10"/>
        <v>1</v>
      </c>
      <c r="T45" s="44">
        <f t="shared" si="11"/>
        <v>0</v>
      </c>
      <c r="U45" s="15">
        <f t="shared" si="12"/>
        <v>0</v>
      </c>
    </row>
    <row r="46" spans="1:21" ht="17.25" customHeight="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4690.3100000000004</v>
      </c>
      <c r="H46" s="14">
        <f t="shared" si="8"/>
        <v>8</v>
      </c>
      <c r="I46" s="14">
        <v>1</v>
      </c>
      <c r="J46" s="14">
        <v>7</v>
      </c>
      <c r="K46" s="14">
        <v>0</v>
      </c>
      <c r="L46" s="14">
        <v>13</v>
      </c>
      <c r="M46" s="13">
        <v>0</v>
      </c>
      <c r="N46" s="15">
        <f t="shared" si="6"/>
        <v>0</v>
      </c>
      <c r="O46" s="44">
        <v>4690.3100000000004</v>
      </c>
      <c r="P46" s="44">
        <v>4690.3100000000004</v>
      </c>
      <c r="Q46" s="45">
        <f t="shared" si="7"/>
        <v>1</v>
      </c>
      <c r="R46" s="44">
        <v>4690.3100000000004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22356.68</v>
      </c>
      <c r="H47" s="14">
        <f t="shared" si="8"/>
        <v>15</v>
      </c>
      <c r="I47" s="14">
        <v>2</v>
      </c>
      <c r="J47" s="14">
        <v>13</v>
      </c>
      <c r="K47" s="14">
        <v>4</v>
      </c>
      <c r="L47" s="14">
        <v>14</v>
      </c>
      <c r="M47" s="13">
        <v>4</v>
      </c>
      <c r="N47" s="15">
        <f t="shared" si="6"/>
        <v>0.26666666666666666</v>
      </c>
      <c r="O47" s="44">
        <v>22356.68</v>
      </c>
      <c r="P47" s="44">
        <v>22356.68</v>
      </c>
      <c r="Q47" s="45">
        <f t="shared" si="7"/>
        <v>1</v>
      </c>
      <c r="R47" s="44">
        <v>22356.68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20</v>
      </c>
      <c r="I48" s="14">
        <v>2</v>
      </c>
      <c r="J48" s="14">
        <v>18</v>
      </c>
      <c r="K48" s="14">
        <v>4</v>
      </c>
      <c r="L48" s="14">
        <v>4</v>
      </c>
      <c r="M48" s="13">
        <v>4</v>
      </c>
      <c r="N48" s="15">
        <f t="shared" si="6"/>
        <v>0.2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7030.55</v>
      </c>
      <c r="H49" s="14">
        <f t="shared" si="8"/>
        <v>12</v>
      </c>
      <c r="I49" s="14">
        <v>0</v>
      </c>
      <c r="J49" s="14">
        <v>12</v>
      </c>
      <c r="K49" s="14">
        <v>0</v>
      </c>
      <c r="L49" s="14">
        <v>9</v>
      </c>
      <c r="M49" s="13">
        <v>0</v>
      </c>
      <c r="N49" s="15">
        <f t="shared" si="6"/>
        <v>0</v>
      </c>
      <c r="O49" s="44">
        <v>7030.55</v>
      </c>
      <c r="P49" s="44">
        <v>7030.55</v>
      </c>
      <c r="Q49" s="45">
        <f t="shared" si="7"/>
        <v>1</v>
      </c>
      <c r="R49" s="44">
        <v>6588.42</v>
      </c>
      <c r="S49" s="45">
        <f t="shared" si="10"/>
        <v>0.93711302814146824</v>
      </c>
      <c r="T49" s="44">
        <f t="shared" si="11"/>
        <v>442.13000000000011</v>
      </c>
      <c r="U49" s="15">
        <f t="shared" si="12"/>
        <v>6.2886971858531704E-2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14104.26</v>
      </c>
      <c r="H50" s="14">
        <f t="shared" si="8"/>
        <v>14</v>
      </c>
      <c r="I50" s="14">
        <v>0</v>
      </c>
      <c r="J50" s="14">
        <v>14</v>
      </c>
      <c r="K50" s="14">
        <v>3</v>
      </c>
      <c r="L50" s="14">
        <v>15</v>
      </c>
      <c r="M50" s="13">
        <v>3</v>
      </c>
      <c r="N50" s="15">
        <f t="shared" si="6"/>
        <v>0.21428571428571427</v>
      </c>
      <c r="O50" s="44">
        <v>14104.26</v>
      </c>
      <c r="P50" s="44">
        <v>14104.26</v>
      </c>
      <c r="Q50" s="45">
        <f t="shared" si="7"/>
        <v>1</v>
      </c>
      <c r="R50" s="44">
        <v>14104.26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5</v>
      </c>
      <c r="I51" s="14">
        <v>0</v>
      </c>
      <c r="J51" s="14">
        <v>5</v>
      </c>
      <c r="K51" s="14">
        <v>0</v>
      </c>
      <c r="L51" s="14">
        <v>0</v>
      </c>
      <c r="M51" s="13">
        <v>0</v>
      </c>
      <c r="N51" s="15">
        <v>0</v>
      </c>
      <c r="O51" s="44">
        <v>0</v>
      </c>
      <c r="P51" s="44">
        <v>0</v>
      </c>
      <c r="Q51" s="45">
        <f t="shared" si="7"/>
        <v>0</v>
      </c>
      <c r="R51" s="44">
        <v>0</v>
      </c>
      <c r="S51" s="45">
        <f t="shared" si="10"/>
        <v>0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9</v>
      </c>
      <c r="I52" s="14">
        <v>1</v>
      </c>
      <c r="J52" s="14">
        <v>9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0.66666666666666663</v>
      </c>
      <c r="O52" s="44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2</v>
      </c>
      <c r="I54" s="14">
        <v>0</v>
      </c>
      <c r="J54" s="14">
        <v>2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8</v>
      </c>
      <c r="I55" s="14">
        <v>1</v>
      </c>
      <c r="J55" s="14">
        <v>7</v>
      </c>
      <c r="K55" s="14">
        <v>0</v>
      </c>
      <c r="L55" s="14">
        <v>9</v>
      </c>
      <c r="M55" s="13">
        <v>2</v>
      </c>
      <c r="N55" s="15">
        <f t="shared" si="14"/>
        <v>0</v>
      </c>
      <c r="O55" s="44">
        <v>6565.7</v>
      </c>
      <c r="P55" s="44">
        <v>6565.7</v>
      </c>
      <c r="Q55" s="45">
        <f t="shared" si="7"/>
        <v>1</v>
      </c>
      <c r="R55" s="44">
        <v>6565.7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9.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10</v>
      </c>
      <c r="I57" s="14">
        <v>3</v>
      </c>
      <c r="J57" s="14">
        <v>7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 ht="17.25" customHeight="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9</v>
      </c>
      <c r="I58" s="14">
        <v>0</v>
      </c>
      <c r="J58" s="14">
        <v>9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 ht="18" customHeight="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11327.27</v>
      </c>
      <c r="H59" s="14">
        <f t="shared" si="15"/>
        <v>12</v>
      </c>
      <c r="I59" s="14">
        <v>1</v>
      </c>
      <c r="J59" s="14">
        <v>11</v>
      </c>
      <c r="K59" s="14">
        <v>2</v>
      </c>
      <c r="L59" s="14">
        <v>12</v>
      </c>
      <c r="M59" s="13">
        <v>2</v>
      </c>
      <c r="N59" s="15">
        <f t="shared" si="14"/>
        <v>0.16666666666666666</v>
      </c>
      <c r="O59" s="44">
        <v>11327.27</v>
      </c>
      <c r="P59" s="44">
        <v>11327.27</v>
      </c>
      <c r="Q59" s="45">
        <f t="shared" si="7"/>
        <v>1</v>
      </c>
      <c r="R59" s="44">
        <v>9801.76</v>
      </c>
      <c r="S59" s="45">
        <f t="shared" si="10"/>
        <v>0.86532412487739763</v>
      </c>
      <c r="T59" s="44">
        <f t="shared" si="11"/>
        <v>1525.5100000000002</v>
      </c>
      <c r="U59" s="15">
        <f t="shared" si="12"/>
        <v>0.13467587512260237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3</v>
      </c>
      <c r="I60" s="14">
        <v>0</v>
      </c>
      <c r="J60" s="14">
        <v>3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44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 ht="14.25" customHeight="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11278.8</v>
      </c>
      <c r="H61" s="14">
        <f t="shared" si="15"/>
        <v>14</v>
      </c>
      <c r="I61" s="14">
        <v>5</v>
      </c>
      <c r="J61" s="14">
        <v>9</v>
      </c>
      <c r="K61" s="14">
        <v>3</v>
      </c>
      <c r="L61" s="14">
        <v>10</v>
      </c>
      <c r="M61" s="13">
        <v>3</v>
      </c>
      <c r="N61" s="15">
        <f t="shared" si="14"/>
        <v>0.21428571428571427</v>
      </c>
      <c r="O61" s="44">
        <v>11278.8</v>
      </c>
      <c r="P61" s="44">
        <v>11278.8</v>
      </c>
      <c r="Q61" s="45">
        <f t="shared" si="7"/>
        <v>1</v>
      </c>
      <c r="R61" s="44">
        <v>11278.8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10628.59</v>
      </c>
      <c r="H62" s="14">
        <f t="shared" si="15"/>
        <v>20</v>
      </c>
      <c r="I62" s="14">
        <v>4</v>
      </c>
      <c r="J62" s="14">
        <v>16</v>
      </c>
      <c r="K62" s="14">
        <v>4</v>
      </c>
      <c r="L62" s="14">
        <v>17</v>
      </c>
      <c r="M62" s="13">
        <v>4</v>
      </c>
      <c r="N62" s="15">
        <f t="shared" si="14"/>
        <v>0.2</v>
      </c>
      <c r="O62" s="44">
        <v>10628.59</v>
      </c>
      <c r="P62" s="44">
        <v>10628.59</v>
      </c>
      <c r="Q62" s="45">
        <f t="shared" si="7"/>
        <v>1</v>
      </c>
      <c r="R62" s="44">
        <v>10628.59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11</v>
      </c>
      <c r="I63" s="14">
        <v>1</v>
      </c>
      <c r="J63" s="14">
        <v>10</v>
      </c>
      <c r="K63" s="14">
        <v>0</v>
      </c>
      <c r="L63" s="14">
        <v>0</v>
      </c>
      <c r="M63" s="13">
        <v>0</v>
      </c>
      <c r="N63" s="15">
        <v>0</v>
      </c>
      <c r="O63" s="44">
        <v>0</v>
      </c>
      <c r="P63" s="44">
        <v>0</v>
      </c>
      <c r="Q63" s="45">
        <f t="shared" si="7"/>
        <v>0</v>
      </c>
      <c r="R63" s="44">
        <v>0</v>
      </c>
      <c r="S63" s="45">
        <f t="shared" si="10"/>
        <v>0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7647.58</v>
      </c>
      <c r="H64" s="14">
        <f t="shared" si="15"/>
        <v>7</v>
      </c>
      <c r="I64" s="14">
        <v>0</v>
      </c>
      <c r="J64" s="14">
        <v>7</v>
      </c>
      <c r="K64" s="14">
        <v>4</v>
      </c>
      <c r="L64" s="14">
        <v>14</v>
      </c>
      <c r="M64" s="13">
        <v>4</v>
      </c>
      <c r="N64" s="15">
        <f t="shared" ref="N64:N73" si="17">IF(H64=0,0,K64/H64)</f>
        <v>0.5714285714285714</v>
      </c>
      <c r="O64" s="44">
        <v>7647.58</v>
      </c>
      <c r="P64" s="44">
        <v>7647.58</v>
      </c>
      <c r="Q64" s="45">
        <f t="shared" si="7"/>
        <v>1</v>
      </c>
      <c r="R64" s="44">
        <v>7647.58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 ht="14.25" customHeight="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2349.4</v>
      </c>
      <c r="S65" s="45">
        <f t="shared" si="10"/>
        <v>0.6640493613605466</v>
      </c>
      <c r="T65" s="44">
        <f t="shared" si="11"/>
        <v>1188.5899999999997</v>
      </c>
      <c r="U65" s="15">
        <f t="shared" si="12"/>
        <v>0.3359506386394534</v>
      </c>
    </row>
    <row r="66" spans="1:21" ht="17.25" customHeight="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8571.43</v>
      </c>
      <c r="H66" s="14">
        <f t="shared" si="15"/>
        <v>9</v>
      </c>
      <c r="I66" s="14">
        <v>0</v>
      </c>
      <c r="J66" s="14">
        <v>9</v>
      </c>
      <c r="K66" s="14">
        <v>0</v>
      </c>
      <c r="L66" s="14">
        <v>9</v>
      </c>
      <c r="M66" s="13">
        <v>0</v>
      </c>
      <c r="N66" s="15">
        <f t="shared" si="17"/>
        <v>0</v>
      </c>
      <c r="O66" s="44">
        <v>8571.43</v>
      </c>
      <c r="P66" s="44">
        <v>8571.43</v>
      </c>
      <c r="Q66" s="45">
        <f t="shared" si="7"/>
        <v>1</v>
      </c>
      <c r="R66" s="44">
        <v>8571.43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3988.23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8</v>
      </c>
      <c r="M67" s="13">
        <v>0</v>
      </c>
      <c r="N67" s="15">
        <f t="shared" si="17"/>
        <v>0</v>
      </c>
      <c r="O67" s="44">
        <v>3988.23</v>
      </c>
      <c r="P67" s="44">
        <v>3988.23</v>
      </c>
      <c r="Q67" s="45">
        <f t="shared" si="7"/>
        <v>1</v>
      </c>
      <c r="R67" s="44">
        <v>3988.23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5987.07</v>
      </c>
      <c r="H68" s="14">
        <f t="shared" si="15"/>
        <v>8</v>
      </c>
      <c r="I68" s="14">
        <v>5</v>
      </c>
      <c r="J68" s="14">
        <v>3</v>
      </c>
      <c r="K68" s="14">
        <v>3</v>
      </c>
      <c r="L68" s="14">
        <v>5</v>
      </c>
      <c r="M68" s="13">
        <v>3</v>
      </c>
      <c r="N68" s="15">
        <f t="shared" si="17"/>
        <v>0.375</v>
      </c>
      <c r="O68" s="44">
        <v>5987.07</v>
      </c>
      <c r="P68" s="44">
        <v>5987.07</v>
      </c>
      <c r="Q68" s="45">
        <f t="shared" si="7"/>
        <v>1</v>
      </c>
      <c r="R68" s="44">
        <v>5987.07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5077.6000000000004</v>
      </c>
      <c r="H69" s="14">
        <f t="shared" si="15"/>
        <v>31</v>
      </c>
      <c r="I69" s="14">
        <v>4</v>
      </c>
      <c r="J69" s="14">
        <v>27</v>
      </c>
      <c r="K69" s="14">
        <v>2</v>
      </c>
      <c r="L69" s="14">
        <v>11</v>
      </c>
      <c r="M69" s="13">
        <v>2</v>
      </c>
      <c r="N69" s="15">
        <f t="shared" si="17"/>
        <v>6.4516129032258063E-2</v>
      </c>
      <c r="O69" s="44">
        <v>5077.6000000000004</v>
      </c>
      <c r="P69" s="44">
        <v>5077.6000000000004</v>
      </c>
      <c r="Q69" s="45">
        <f t="shared" si="7"/>
        <v>1</v>
      </c>
      <c r="R69" s="44">
        <v>5077.6000000000004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14</v>
      </c>
      <c r="I70" s="14">
        <v>4</v>
      </c>
      <c r="J70" s="14">
        <v>10</v>
      </c>
      <c r="K70" s="14">
        <v>5</v>
      </c>
      <c r="L70" s="14">
        <v>10</v>
      </c>
      <c r="M70" s="13">
        <v>5</v>
      </c>
      <c r="N70" s="15">
        <f t="shared" si="17"/>
        <v>0.35714285714285715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3039.76</v>
      </c>
      <c r="H71" s="14">
        <f t="shared" si="15"/>
        <v>28</v>
      </c>
      <c r="I71" s="14">
        <v>0</v>
      </c>
      <c r="J71" s="14">
        <v>28</v>
      </c>
      <c r="K71" s="14">
        <v>3</v>
      </c>
      <c r="L71" s="14">
        <v>6</v>
      </c>
      <c r="M71" s="13">
        <v>3</v>
      </c>
      <c r="N71" s="15">
        <f t="shared" si="17"/>
        <v>0.10714285714285714</v>
      </c>
      <c r="O71" s="44">
        <v>3039.76</v>
      </c>
      <c r="P71" s="44">
        <f>O71</f>
        <v>3039.76</v>
      </c>
      <c r="Q71" s="45">
        <f t="shared" si="18"/>
        <v>1</v>
      </c>
      <c r="R71" s="44">
        <v>3039.76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20843.849999999999</v>
      </c>
      <c r="H72" s="14">
        <f t="shared" si="15"/>
        <v>13</v>
      </c>
      <c r="I72" s="14">
        <v>3</v>
      </c>
      <c r="J72" s="14">
        <v>10</v>
      </c>
      <c r="K72" s="14">
        <v>2</v>
      </c>
      <c r="L72" s="14">
        <v>19</v>
      </c>
      <c r="M72" s="13">
        <v>2</v>
      </c>
      <c r="N72" s="15">
        <f t="shared" si="17"/>
        <v>0.15384615384615385</v>
      </c>
      <c r="O72" s="44">
        <v>20843.849999999999</v>
      </c>
      <c r="P72" s="44">
        <v>20843.849999999999</v>
      </c>
      <c r="Q72" s="45">
        <f t="shared" si="18"/>
        <v>1</v>
      </c>
      <c r="R72" s="44">
        <v>20843.849999999999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5"/>
        <v>11</v>
      </c>
      <c r="I73" s="14">
        <v>1</v>
      </c>
      <c r="J73" s="14">
        <v>10</v>
      </c>
      <c r="K73" s="14">
        <v>3</v>
      </c>
      <c r="L73" s="14">
        <v>9</v>
      </c>
      <c r="M73" s="13">
        <v>3</v>
      </c>
      <c r="N73" s="15">
        <f t="shared" si="17"/>
        <v>0.27272727272727271</v>
      </c>
      <c r="O73" s="44">
        <v>23320.85</v>
      </c>
      <c r="P73" s="44">
        <v>23320.85</v>
      </c>
      <c r="Q73" s="45">
        <f t="shared" si="18"/>
        <v>1</v>
      </c>
      <c r="R73" s="44">
        <v>23320.85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4</v>
      </c>
      <c r="I74" s="14">
        <v>2</v>
      </c>
      <c r="J74" s="14">
        <v>2</v>
      </c>
      <c r="K74" s="14">
        <v>2</v>
      </c>
      <c r="L74" s="14">
        <v>4</v>
      </c>
      <c r="M74" s="13">
        <v>2</v>
      </c>
      <c r="N74" s="15">
        <v>0</v>
      </c>
      <c r="O74" s="44">
        <v>2278.88</v>
      </c>
      <c r="P74" s="44">
        <v>2278.88</v>
      </c>
      <c r="Q74" s="45">
        <f t="shared" si="18"/>
        <v>1</v>
      </c>
      <c r="R74" s="44">
        <v>2278.88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 ht="16.5" customHeight="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8</v>
      </c>
      <c r="I75" s="14">
        <v>0</v>
      </c>
      <c r="J75" s="14">
        <v>8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0.125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 ht="16.5" customHeight="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2939.19</v>
      </c>
      <c r="H76" s="14">
        <f t="shared" si="15"/>
        <v>8</v>
      </c>
      <c r="I76" s="14">
        <v>0</v>
      </c>
      <c r="J76" s="14">
        <v>8</v>
      </c>
      <c r="K76" s="14">
        <v>0</v>
      </c>
      <c r="L76" s="14">
        <v>5</v>
      </c>
      <c r="M76" s="13">
        <v>0</v>
      </c>
      <c r="N76" s="15">
        <f t="shared" si="19"/>
        <v>0</v>
      </c>
      <c r="O76" s="44">
        <v>2939.19</v>
      </c>
      <c r="P76" s="44">
        <v>2939.19</v>
      </c>
      <c r="Q76" s="45">
        <f t="shared" si="18"/>
        <v>1</v>
      </c>
      <c r="R76" s="44">
        <v>1648.96</v>
      </c>
      <c r="S76" s="45">
        <f t="shared" si="10"/>
        <v>0.5610253164987633</v>
      </c>
      <c r="T76" s="44">
        <f t="shared" si="11"/>
        <v>1290.23</v>
      </c>
      <c r="U76" s="15">
        <f t="shared" si="12"/>
        <v>0.43897468350123675</v>
      </c>
    </row>
    <row r="77" spans="1:21" ht="15.75" customHeight="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0</v>
      </c>
      <c r="H77" s="14">
        <f t="shared" si="15"/>
        <v>2</v>
      </c>
      <c r="I77" s="14">
        <v>0</v>
      </c>
      <c r="J77" s="14">
        <v>2</v>
      </c>
      <c r="K77" s="14">
        <v>0</v>
      </c>
      <c r="L77" s="14">
        <v>0</v>
      </c>
      <c r="M77" s="13">
        <v>0</v>
      </c>
      <c r="N77" s="15">
        <f t="shared" si="19"/>
        <v>0</v>
      </c>
      <c r="O77" s="44">
        <v>0</v>
      </c>
      <c r="P77" s="44">
        <v>0</v>
      </c>
      <c r="Q77" s="45">
        <f t="shared" si="18"/>
        <v>0</v>
      </c>
      <c r="R77" s="44">
        <v>0</v>
      </c>
      <c r="S77" s="45">
        <f t="shared" si="10"/>
        <v>0</v>
      </c>
      <c r="T77" s="44"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12046.44</v>
      </c>
      <c r="H78" s="14">
        <f t="shared" si="15"/>
        <v>31</v>
      </c>
      <c r="I78" s="14">
        <v>2</v>
      </c>
      <c r="J78" s="14">
        <v>29</v>
      </c>
      <c r="K78" s="14">
        <v>6</v>
      </c>
      <c r="L78" s="14">
        <v>25</v>
      </c>
      <c r="M78" s="13">
        <v>6</v>
      </c>
      <c r="N78" s="15">
        <f t="shared" si="19"/>
        <v>0.19354838709677419</v>
      </c>
      <c r="O78" s="44">
        <v>12046.44</v>
      </c>
      <c r="P78" s="44">
        <v>12046.44</v>
      </c>
      <c r="Q78" s="45">
        <f t="shared" si="18"/>
        <v>1</v>
      </c>
      <c r="R78" s="44">
        <v>8409.56</v>
      </c>
      <c r="S78" s="45">
        <f t="shared" si="10"/>
        <v>0.69809503886625424</v>
      </c>
      <c r="T78" s="44">
        <f>(P78-R78)</f>
        <v>3636.880000000001</v>
      </c>
      <c r="U78" s="15">
        <f t="shared" si="12"/>
        <v>0.30190496113374582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9048.34</v>
      </c>
      <c r="H79" s="14">
        <f t="shared" si="15"/>
        <v>13</v>
      </c>
      <c r="I79" s="14">
        <v>2</v>
      </c>
      <c r="J79" s="14">
        <v>11</v>
      </c>
      <c r="K79" s="14">
        <v>0</v>
      </c>
      <c r="L79" s="14">
        <v>16</v>
      </c>
      <c r="M79" s="13">
        <v>0</v>
      </c>
      <c r="N79" s="15">
        <f t="shared" si="19"/>
        <v>0</v>
      </c>
      <c r="O79" s="44">
        <v>9048.34</v>
      </c>
      <c r="P79" s="44">
        <v>9048.34</v>
      </c>
      <c r="Q79" s="45">
        <f t="shared" si="18"/>
        <v>1</v>
      </c>
      <c r="R79" s="44">
        <v>6844.74</v>
      </c>
      <c r="S79" s="45">
        <f t="shared" si="10"/>
        <v>0.75646361653076688</v>
      </c>
      <c r="T79" s="44">
        <f>(P79-R79)</f>
        <v>2203.6000000000004</v>
      </c>
      <c r="U79" s="15">
        <f t="shared" si="12"/>
        <v>0.24353638346923306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489900.13999999996</v>
      </c>
      <c r="H80" s="19">
        <f t="shared" si="20"/>
        <v>864</v>
      </c>
      <c r="I80" s="19">
        <f t="shared" si="20"/>
        <v>127</v>
      </c>
      <c r="J80" s="19">
        <f t="shared" si="20"/>
        <v>743</v>
      </c>
      <c r="K80" s="19">
        <f t="shared" si="20"/>
        <v>140</v>
      </c>
      <c r="L80" s="19">
        <f t="shared" si="20"/>
        <v>707</v>
      </c>
      <c r="M80" s="19">
        <f t="shared" si="20"/>
        <v>141</v>
      </c>
      <c r="N80" s="15">
        <f t="shared" si="19"/>
        <v>0.16203703703703703</v>
      </c>
      <c r="O80" s="46">
        <f>SUM(O6:O79)</f>
        <v>492176.01999999996</v>
      </c>
      <c r="P80" s="46">
        <f>SUM(P6:P79)</f>
        <v>492176.01999999996</v>
      </c>
      <c r="Q80" s="45">
        <f t="shared" si="18"/>
        <v>1</v>
      </c>
      <c r="R80" s="46">
        <f>SUM(R6:R79)</f>
        <v>476497.36</v>
      </c>
      <c r="S80" s="45">
        <f t="shared" si="10"/>
        <v>0.96814420174310811</v>
      </c>
      <c r="T80" s="46">
        <f>SUM(T6:T79)</f>
        <v>15677.660000000002</v>
      </c>
      <c r="U80" s="15">
        <f t="shared" si="12"/>
        <v>3.185376646346972E-2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U80"/>
  <sheetViews>
    <sheetView topLeftCell="D49" workbookViewId="0">
      <selection activeCell="H42" sqref="H42"/>
    </sheetView>
  </sheetViews>
  <sheetFormatPr defaultRowHeight="15"/>
  <cols>
    <col min="1" max="1" width="8.7109375"/>
    <col min="2" max="2" width="25.42578125"/>
    <col min="3" max="3" width="18.5703125"/>
    <col min="4" max="4" width="38.5703125"/>
    <col min="5" max="5" width="24.7109375"/>
    <col min="6" max="6" width="17.7109375"/>
    <col min="7" max="7" width="15.85546875"/>
    <col min="8" max="8" width="16.5703125"/>
    <col min="9" max="9" width="17.28515625"/>
    <col min="10" max="10" width="15.5703125"/>
    <col min="11" max="11" width="14.85546875"/>
    <col min="12" max="12" width="20.42578125"/>
    <col min="13" max="13" width="20"/>
    <col min="14" max="14" width="16.42578125"/>
    <col min="15" max="15" width="17"/>
    <col min="16" max="16" width="15.28515625"/>
    <col min="17" max="17" width="17.7109375"/>
    <col min="18" max="18" width="15.42578125"/>
    <col min="19" max="19" width="16.28515625"/>
    <col min="20" max="20" width="8.7109375"/>
    <col min="21" max="21" width="14.42578125"/>
    <col min="22" max="1025" width="8.7109375"/>
  </cols>
  <sheetData>
    <row r="1" spans="1:21" ht="63" customHeight="1">
      <c r="A1" s="116" t="s">
        <v>225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5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1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9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5983.79</v>
      </c>
      <c r="H6" s="14">
        <v>14</v>
      </c>
      <c r="I6" s="14">
        <v>4</v>
      </c>
      <c r="J6" s="14">
        <v>10</v>
      </c>
      <c r="K6" s="14">
        <v>0</v>
      </c>
      <c r="L6" s="14">
        <v>4</v>
      </c>
      <c r="M6" s="13">
        <v>0</v>
      </c>
      <c r="N6" s="15">
        <f>IF(H6=0,0,K6/H6)</f>
        <v>0</v>
      </c>
      <c r="O6" s="44">
        <v>5983.79</v>
      </c>
      <c r="P6" s="44">
        <v>5983.79</v>
      </c>
      <c r="Q6" s="45">
        <f t="shared" ref="Q6:Q37" si="1">IF(O6=0,0,P6/O6)</f>
        <v>1</v>
      </c>
      <c r="R6" s="44">
        <v>5983.79</v>
      </c>
      <c r="S6" s="45">
        <f t="shared" ref="S6:S42" si="2">IF(P6=0,0,R6/P6)</f>
        <v>1</v>
      </c>
      <c r="T6" s="44">
        <f t="shared" ref="T6:T42" si="3">(P6-R6)</f>
        <v>0</v>
      </c>
      <c r="U6" s="15">
        <f t="shared" ref="U6:U42" si="4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ref="H7:H39" si="5">SUM(I7+J7)</f>
        <v>4</v>
      </c>
      <c r="I7" s="14">
        <v>0</v>
      </c>
      <c r="J7" s="14">
        <v>4</v>
      </c>
      <c r="K7" s="14">
        <v>2</v>
      </c>
      <c r="L7" s="14">
        <v>2</v>
      </c>
      <c r="M7" s="13">
        <v>2</v>
      </c>
      <c r="N7" s="15">
        <f>IF(H7=0,0,K7/H7)</f>
        <v>0.5</v>
      </c>
      <c r="O7" s="44">
        <v>1181.46</v>
      </c>
      <c r="P7" s="44">
        <v>1181.46</v>
      </c>
      <c r="Q7" s="45">
        <f t="shared" si="1"/>
        <v>1</v>
      </c>
      <c r="R7" s="44">
        <v>1181.46</v>
      </c>
      <c r="S7" s="45">
        <f t="shared" si="2"/>
        <v>1</v>
      </c>
      <c r="T7" s="44">
        <f t="shared" si="3"/>
        <v>0</v>
      </c>
      <c r="U7" s="15">
        <f t="shared" si="4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5"/>
        <v>9</v>
      </c>
      <c r="I8" s="14">
        <v>3</v>
      </c>
      <c r="J8" s="14">
        <v>6</v>
      </c>
      <c r="K8" s="14">
        <v>1</v>
      </c>
      <c r="L8" s="14">
        <v>3</v>
      </c>
      <c r="M8" s="13">
        <v>1</v>
      </c>
      <c r="N8" s="15">
        <f>IF(H8=0,0,K8/H8)</f>
        <v>0.1111111111111111</v>
      </c>
      <c r="O8" s="44">
        <v>3384.04</v>
      </c>
      <c r="P8" s="44">
        <v>3384.04</v>
      </c>
      <c r="Q8" s="45">
        <f t="shared" si="1"/>
        <v>1</v>
      </c>
      <c r="R8" s="44">
        <v>3384.04</v>
      </c>
      <c r="S8" s="45">
        <f t="shared" si="2"/>
        <v>1</v>
      </c>
      <c r="T8" s="44">
        <f t="shared" si="3"/>
        <v>0</v>
      </c>
      <c r="U8" s="15">
        <f t="shared" si="4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5"/>
        <v>26</v>
      </c>
      <c r="I9" s="14">
        <v>0</v>
      </c>
      <c r="J9" s="14">
        <v>26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1"/>
        <v>1</v>
      </c>
      <c r="R9" s="44">
        <v>9589.33</v>
      </c>
      <c r="S9" s="45">
        <f t="shared" si="2"/>
        <v>1</v>
      </c>
      <c r="T9" s="44">
        <f t="shared" si="3"/>
        <v>0</v>
      </c>
      <c r="U9" s="15">
        <f t="shared" si="4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5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1"/>
        <v>1</v>
      </c>
      <c r="R10" s="44">
        <v>4328.32</v>
      </c>
      <c r="S10" s="45">
        <f t="shared" si="2"/>
        <v>1</v>
      </c>
      <c r="T10" s="44">
        <f t="shared" si="3"/>
        <v>0</v>
      </c>
      <c r="U10" s="15">
        <f t="shared" si="4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5"/>
        <v>11</v>
      </c>
      <c r="I11" s="14">
        <v>2</v>
      </c>
      <c r="J11" s="14">
        <v>9</v>
      </c>
      <c r="K11" s="14">
        <v>2</v>
      </c>
      <c r="L11" s="14">
        <v>14</v>
      </c>
      <c r="M11" s="13">
        <v>2</v>
      </c>
      <c r="N11" s="15">
        <f t="shared" si="6"/>
        <v>0.18181818181818182</v>
      </c>
      <c r="O11" s="44">
        <v>11402.73</v>
      </c>
      <c r="P11" s="44">
        <v>11402.73</v>
      </c>
      <c r="Q11" s="45">
        <f t="shared" si="1"/>
        <v>1</v>
      </c>
      <c r="R11" s="44">
        <v>11402.73</v>
      </c>
      <c r="S11" s="45">
        <f t="shared" si="2"/>
        <v>1</v>
      </c>
      <c r="T11" s="44">
        <f t="shared" si="3"/>
        <v>0</v>
      </c>
      <c r="U11" s="15">
        <f t="shared" si="4"/>
        <v>0</v>
      </c>
    </row>
    <row r="12" spans="1:21" ht="18.7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5"/>
        <v>10</v>
      </c>
      <c r="I12" s="14">
        <v>0</v>
      </c>
      <c r="J12" s="14">
        <v>10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1"/>
        <v>1</v>
      </c>
      <c r="R12" s="44">
        <v>4285.91</v>
      </c>
      <c r="S12" s="45">
        <f t="shared" si="2"/>
        <v>1</v>
      </c>
      <c r="T12" s="44">
        <f t="shared" si="3"/>
        <v>0</v>
      </c>
      <c r="U12" s="15">
        <f t="shared" si="4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2547.38</v>
      </c>
      <c r="H13" s="14">
        <f t="shared" si="5"/>
        <v>11</v>
      </c>
      <c r="I13" s="14">
        <v>1</v>
      </c>
      <c r="J13" s="14">
        <v>10</v>
      </c>
      <c r="K13" s="14">
        <v>0</v>
      </c>
      <c r="L13" s="14">
        <v>4</v>
      </c>
      <c r="M13" s="13">
        <v>0</v>
      </c>
      <c r="N13" s="15">
        <f t="shared" si="6"/>
        <v>0</v>
      </c>
      <c r="O13" s="44">
        <v>2547.38</v>
      </c>
      <c r="P13" s="44">
        <v>2547.38</v>
      </c>
      <c r="Q13" s="45">
        <f t="shared" si="1"/>
        <v>1</v>
      </c>
      <c r="R13" s="44">
        <v>2547.38</v>
      </c>
      <c r="S13" s="45">
        <f t="shared" si="2"/>
        <v>1</v>
      </c>
      <c r="T13" s="44">
        <f t="shared" si="3"/>
        <v>0</v>
      </c>
      <c r="U13" s="15">
        <f t="shared" si="4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12232.68</v>
      </c>
      <c r="H14" s="14">
        <f t="shared" si="5"/>
        <v>12</v>
      </c>
      <c r="I14" s="14">
        <v>2</v>
      </c>
      <c r="J14" s="14">
        <v>10</v>
      </c>
      <c r="K14" s="14">
        <v>1</v>
      </c>
      <c r="L14" s="14">
        <v>12</v>
      </c>
      <c r="M14" s="13">
        <v>1</v>
      </c>
      <c r="N14" s="15">
        <f t="shared" si="6"/>
        <v>8.3333333333333329E-2</v>
      </c>
      <c r="O14" s="44">
        <v>12232.68</v>
      </c>
      <c r="P14" s="44">
        <v>12232.68</v>
      </c>
      <c r="Q14" s="45">
        <f t="shared" si="1"/>
        <v>1</v>
      </c>
      <c r="R14" s="44">
        <v>12232.68</v>
      </c>
      <c r="S14" s="45">
        <f t="shared" si="2"/>
        <v>1</v>
      </c>
      <c r="T14" s="44">
        <f t="shared" si="3"/>
        <v>0</v>
      </c>
      <c r="U14" s="15">
        <f t="shared" si="4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2640.31</v>
      </c>
      <c r="H15" s="14">
        <f t="shared" si="5"/>
        <v>5</v>
      </c>
      <c r="I15" s="14">
        <v>0</v>
      </c>
      <c r="J15" s="14">
        <v>5</v>
      </c>
      <c r="K15" s="14">
        <v>1</v>
      </c>
      <c r="L15" s="14">
        <v>7</v>
      </c>
      <c r="M15" s="13">
        <v>1</v>
      </c>
      <c r="N15" s="15">
        <f t="shared" si="6"/>
        <v>0.2</v>
      </c>
      <c r="O15" s="44">
        <v>2640.31</v>
      </c>
      <c r="P15" s="44">
        <v>2640.31</v>
      </c>
      <c r="Q15" s="45">
        <f t="shared" si="1"/>
        <v>1</v>
      </c>
      <c r="R15" s="44">
        <v>2640.31</v>
      </c>
      <c r="S15" s="45">
        <f t="shared" si="2"/>
        <v>1</v>
      </c>
      <c r="T15" s="44">
        <f t="shared" si="3"/>
        <v>0</v>
      </c>
      <c r="U15" s="15">
        <f t="shared" si="4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14420.8</v>
      </c>
      <c r="H16" s="14">
        <f t="shared" si="5"/>
        <v>36</v>
      </c>
      <c r="I16" s="14">
        <v>3</v>
      </c>
      <c r="J16" s="14">
        <v>33</v>
      </c>
      <c r="K16" s="14">
        <v>6</v>
      </c>
      <c r="L16" s="14">
        <v>22</v>
      </c>
      <c r="M16" s="13">
        <v>6</v>
      </c>
      <c r="N16" s="15">
        <f t="shared" si="6"/>
        <v>0.16666666666666666</v>
      </c>
      <c r="O16" s="44">
        <v>14420.8</v>
      </c>
      <c r="P16" s="44">
        <v>14420.8</v>
      </c>
      <c r="Q16" s="45">
        <f t="shared" si="1"/>
        <v>1</v>
      </c>
      <c r="R16" s="44">
        <v>14420.8</v>
      </c>
      <c r="S16" s="45">
        <f t="shared" si="2"/>
        <v>1</v>
      </c>
      <c r="T16" s="44">
        <f t="shared" si="3"/>
        <v>0</v>
      </c>
      <c r="U16" s="15">
        <f t="shared" si="4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13733.96</v>
      </c>
      <c r="H17" s="14">
        <f t="shared" si="5"/>
        <v>16</v>
      </c>
      <c r="I17" s="14">
        <v>3</v>
      </c>
      <c r="J17" s="14">
        <v>13</v>
      </c>
      <c r="K17" s="14">
        <v>3</v>
      </c>
      <c r="L17" s="14">
        <v>15</v>
      </c>
      <c r="M17" s="13">
        <v>3</v>
      </c>
      <c r="N17" s="15">
        <f t="shared" si="6"/>
        <v>0.1875</v>
      </c>
      <c r="O17" s="44">
        <v>13733.96</v>
      </c>
      <c r="P17" s="44">
        <v>13733.96</v>
      </c>
      <c r="Q17" s="45">
        <f t="shared" si="1"/>
        <v>1</v>
      </c>
      <c r="R17" s="44">
        <v>13733.96</v>
      </c>
      <c r="S17" s="45">
        <f t="shared" si="2"/>
        <v>1</v>
      </c>
      <c r="T17" s="44">
        <f t="shared" si="3"/>
        <v>0</v>
      </c>
      <c r="U17" s="15">
        <f t="shared" si="4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3349.21</v>
      </c>
      <c r="H18" s="14">
        <f t="shared" si="5"/>
        <v>17</v>
      </c>
      <c r="I18" s="14">
        <v>5</v>
      </c>
      <c r="J18" s="14">
        <v>12</v>
      </c>
      <c r="K18" s="14">
        <v>1</v>
      </c>
      <c r="L18" s="14">
        <v>11</v>
      </c>
      <c r="M18" s="13">
        <v>1</v>
      </c>
      <c r="N18" s="15">
        <f t="shared" si="6"/>
        <v>5.8823529411764705E-2</v>
      </c>
      <c r="O18" s="44">
        <v>3349.21</v>
      </c>
      <c r="P18" s="44">
        <v>3349.21</v>
      </c>
      <c r="Q18" s="45">
        <f t="shared" si="1"/>
        <v>1</v>
      </c>
      <c r="R18" s="44">
        <v>3349.21</v>
      </c>
      <c r="S18" s="45">
        <f t="shared" si="2"/>
        <v>1</v>
      </c>
      <c r="T18" s="44">
        <f t="shared" si="3"/>
        <v>0</v>
      </c>
      <c r="U18" s="15">
        <f t="shared" si="4"/>
        <v>0</v>
      </c>
    </row>
    <row r="19" spans="1:21" ht="17.25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9692.9699999999993</v>
      </c>
      <c r="H19" s="14">
        <f t="shared" si="5"/>
        <v>12</v>
      </c>
      <c r="I19" s="14">
        <v>5</v>
      </c>
      <c r="J19" s="14">
        <v>7</v>
      </c>
      <c r="K19" s="14">
        <v>4</v>
      </c>
      <c r="L19" s="14">
        <v>20</v>
      </c>
      <c r="M19" s="13">
        <v>4</v>
      </c>
      <c r="N19" s="15">
        <f t="shared" si="6"/>
        <v>0.33333333333333331</v>
      </c>
      <c r="O19" s="44">
        <v>9692.9699999999993</v>
      </c>
      <c r="P19" s="44">
        <v>9692.9699999999993</v>
      </c>
      <c r="Q19" s="45">
        <f t="shared" si="1"/>
        <v>1</v>
      </c>
      <c r="R19" s="44">
        <v>9692.9699999999993</v>
      </c>
      <c r="S19" s="45">
        <f t="shared" si="2"/>
        <v>1</v>
      </c>
      <c r="T19" s="44">
        <f t="shared" si="3"/>
        <v>0</v>
      </c>
      <c r="U19" s="15">
        <f t="shared" si="4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5"/>
        <v>18</v>
      </c>
      <c r="I20" s="14">
        <v>2</v>
      </c>
      <c r="J20" s="14">
        <v>16</v>
      </c>
      <c r="K20" s="14">
        <v>1</v>
      </c>
      <c r="L20" s="14">
        <v>14</v>
      </c>
      <c r="M20" s="13">
        <v>1</v>
      </c>
      <c r="N20" s="15">
        <f t="shared" si="6"/>
        <v>5.5555555555555552E-2</v>
      </c>
      <c r="O20" s="44">
        <v>9294.99</v>
      </c>
      <c r="P20" s="44">
        <v>9294.99</v>
      </c>
      <c r="Q20" s="45">
        <f t="shared" si="1"/>
        <v>1</v>
      </c>
      <c r="R20" s="44">
        <v>9294.99</v>
      </c>
      <c r="S20" s="45">
        <f t="shared" si="2"/>
        <v>1</v>
      </c>
      <c r="T20" s="44">
        <f t="shared" si="3"/>
        <v>0</v>
      </c>
      <c r="U20" s="15">
        <f t="shared" si="4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2809.76</v>
      </c>
      <c r="H21" s="14">
        <f t="shared" si="5"/>
        <v>16</v>
      </c>
      <c r="I21" s="14">
        <v>3</v>
      </c>
      <c r="J21" s="14">
        <v>13</v>
      </c>
      <c r="K21" s="14">
        <v>0</v>
      </c>
      <c r="L21" s="14">
        <v>3</v>
      </c>
      <c r="M21" s="13">
        <v>0</v>
      </c>
      <c r="N21" s="15">
        <f t="shared" si="6"/>
        <v>0</v>
      </c>
      <c r="O21" s="44">
        <v>2809.76</v>
      </c>
      <c r="P21" s="44">
        <v>2809.76</v>
      </c>
      <c r="Q21" s="45">
        <f t="shared" si="1"/>
        <v>1</v>
      </c>
      <c r="R21" s="44">
        <v>2809.76</v>
      </c>
      <c r="S21" s="45">
        <f t="shared" si="2"/>
        <v>1</v>
      </c>
      <c r="T21" s="44">
        <f t="shared" si="3"/>
        <v>0</v>
      </c>
      <c r="U21" s="15">
        <f t="shared" si="4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5"/>
        <v>27</v>
      </c>
      <c r="I22" s="14">
        <v>8</v>
      </c>
      <c r="J22" s="14">
        <v>19</v>
      </c>
      <c r="K22" s="14">
        <v>16</v>
      </c>
      <c r="L22" s="14">
        <v>39</v>
      </c>
      <c r="M22" s="13">
        <v>16</v>
      </c>
      <c r="N22" s="15">
        <f t="shared" si="6"/>
        <v>0.59259259259259256</v>
      </c>
      <c r="O22" s="44">
        <v>23238.31</v>
      </c>
      <c r="P22" s="44">
        <v>23238.31</v>
      </c>
      <c r="Q22" s="45">
        <f t="shared" si="1"/>
        <v>1</v>
      </c>
      <c r="R22" s="44">
        <v>23238.31</v>
      </c>
      <c r="S22" s="45">
        <f t="shared" si="2"/>
        <v>1</v>
      </c>
      <c r="T22" s="44">
        <f t="shared" si="3"/>
        <v>0</v>
      </c>
      <c r="U22" s="15">
        <f t="shared" si="4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19654.97</v>
      </c>
      <c r="H23" s="14">
        <f t="shared" si="5"/>
        <v>27</v>
      </c>
      <c r="I23" s="14">
        <v>5</v>
      </c>
      <c r="J23" s="14">
        <v>22</v>
      </c>
      <c r="K23" s="14">
        <v>0</v>
      </c>
      <c r="L23" s="14">
        <v>27</v>
      </c>
      <c r="M23" s="13">
        <v>0</v>
      </c>
      <c r="N23" s="15">
        <f t="shared" si="6"/>
        <v>0</v>
      </c>
      <c r="O23" s="44">
        <v>19654.97</v>
      </c>
      <c r="P23" s="44">
        <v>19654.97</v>
      </c>
      <c r="Q23" s="45">
        <f t="shared" si="1"/>
        <v>1</v>
      </c>
      <c r="R23" s="44">
        <v>17163.3</v>
      </c>
      <c r="S23" s="45">
        <f t="shared" si="2"/>
        <v>0.87322951904785395</v>
      </c>
      <c r="T23" s="44">
        <f t="shared" si="3"/>
        <v>2491.6700000000019</v>
      </c>
      <c r="U23" s="15">
        <f t="shared" si="4"/>
        <v>0.12677048095214605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5"/>
        <v>10</v>
      </c>
      <c r="I24" s="14">
        <v>0</v>
      </c>
      <c r="J24" s="14">
        <v>10</v>
      </c>
      <c r="K24" s="14">
        <v>1</v>
      </c>
      <c r="L24" s="14">
        <v>5</v>
      </c>
      <c r="M24" s="13">
        <v>1</v>
      </c>
      <c r="N24" s="15">
        <f t="shared" si="6"/>
        <v>0.1</v>
      </c>
      <c r="O24" s="44">
        <v>5447.66</v>
      </c>
      <c r="P24" s="44">
        <v>5447.66</v>
      </c>
      <c r="Q24" s="45">
        <f t="shared" si="1"/>
        <v>1</v>
      </c>
      <c r="R24" s="44">
        <v>5447.66</v>
      </c>
      <c r="S24" s="45">
        <f t="shared" si="2"/>
        <v>1</v>
      </c>
      <c r="T24" s="44">
        <f t="shared" si="3"/>
        <v>0</v>
      </c>
      <c r="U24" s="15">
        <f t="shared" si="4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18872.53</v>
      </c>
      <c r="H25" s="14">
        <f t="shared" si="5"/>
        <v>24</v>
      </c>
      <c r="I25" s="14">
        <v>2</v>
      </c>
      <c r="J25" s="14">
        <v>22</v>
      </c>
      <c r="K25" s="14">
        <v>1</v>
      </c>
      <c r="L25" s="14">
        <v>35</v>
      </c>
      <c r="M25" s="13">
        <v>1</v>
      </c>
      <c r="N25" s="15">
        <f t="shared" si="6"/>
        <v>4.1666666666666664E-2</v>
      </c>
      <c r="O25" s="44">
        <v>18872.53</v>
      </c>
      <c r="P25" s="44">
        <v>18872.53</v>
      </c>
      <c r="Q25" s="45">
        <f t="shared" si="1"/>
        <v>1</v>
      </c>
      <c r="R25" s="44">
        <v>18872.53</v>
      </c>
      <c r="S25" s="45">
        <f t="shared" si="2"/>
        <v>1</v>
      </c>
      <c r="T25" s="44">
        <f t="shared" si="3"/>
        <v>0</v>
      </c>
      <c r="U25" s="15">
        <f t="shared" si="4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5"/>
        <v>3</v>
      </c>
      <c r="I26" s="14">
        <v>0</v>
      </c>
      <c r="J26" s="14">
        <v>3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1"/>
        <v>1</v>
      </c>
      <c r="R26" s="44">
        <v>0</v>
      </c>
      <c r="S26" s="45">
        <f t="shared" si="2"/>
        <v>0</v>
      </c>
      <c r="T26" s="44">
        <f t="shared" si="3"/>
        <v>1</v>
      </c>
      <c r="U26" s="15">
        <f t="shared" si="4"/>
        <v>1</v>
      </c>
    </row>
    <row r="27" spans="1:21" ht="17.2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5"/>
        <v>11</v>
      </c>
      <c r="I27" s="14">
        <v>2</v>
      </c>
      <c r="J27" s="14">
        <v>9</v>
      </c>
      <c r="K27" s="14">
        <v>0</v>
      </c>
      <c r="L27" s="14">
        <v>0</v>
      </c>
      <c r="M27" s="13">
        <v>0</v>
      </c>
      <c r="N27" s="15">
        <f t="shared" si="6"/>
        <v>0</v>
      </c>
      <c r="O27" s="44">
        <v>1</v>
      </c>
      <c r="P27" s="44">
        <v>1</v>
      </c>
      <c r="Q27" s="45">
        <f t="shared" si="1"/>
        <v>1</v>
      </c>
      <c r="R27" s="44">
        <v>0</v>
      </c>
      <c r="S27" s="45">
        <f t="shared" si="2"/>
        <v>0</v>
      </c>
      <c r="T27" s="44">
        <f t="shared" si="3"/>
        <v>1</v>
      </c>
      <c r="U27" s="15">
        <f t="shared" si="4"/>
        <v>1</v>
      </c>
    </row>
    <row r="28" spans="1:21" ht="13.5" customHeight="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5"/>
        <v>3</v>
      </c>
      <c r="I28" s="14">
        <v>0</v>
      </c>
      <c r="J28" s="14">
        <v>3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1"/>
        <v>1</v>
      </c>
      <c r="R28" s="44">
        <v>0</v>
      </c>
      <c r="S28" s="45">
        <f t="shared" si="2"/>
        <v>0</v>
      </c>
      <c r="T28" s="44">
        <f t="shared" si="3"/>
        <v>1</v>
      </c>
      <c r="U28" s="15">
        <f t="shared" si="4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16757.45</v>
      </c>
      <c r="H29" s="14">
        <f t="shared" si="5"/>
        <v>31</v>
      </c>
      <c r="I29" s="14">
        <v>10</v>
      </c>
      <c r="J29" s="14">
        <v>21</v>
      </c>
      <c r="K29" s="14">
        <v>8</v>
      </c>
      <c r="L29" s="14">
        <v>26</v>
      </c>
      <c r="M29" s="13">
        <v>8</v>
      </c>
      <c r="N29" s="15">
        <f t="shared" si="6"/>
        <v>0.25806451612903225</v>
      </c>
      <c r="O29" s="44">
        <v>16757.45</v>
      </c>
      <c r="P29" s="44">
        <v>16757.45</v>
      </c>
      <c r="Q29" s="45">
        <f t="shared" si="1"/>
        <v>1</v>
      </c>
      <c r="R29" s="44">
        <v>16757.45</v>
      </c>
      <c r="S29" s="45">
        <f t="shared" si="2"/>
        <v>1</v>
      </c>
      <c r="T29" s="44">
        <f t="shared" si="3"/>
        <v>0</v>
      </c>
      <c r="U29" s="15">
        <f t="shared" si="4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5"/>
        <v>13</v>
      </c>
      <c r="I30" s="14">
        <v>2</v>
      </c>
      <c r="J30" s="14">
        <v>11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1"/>
        <v>1</v>
      </c>
      <c r="R30" s="44">
        <v>0</v>
      </c>
      <c r="S30" s="45">
        <f t="shared" si="2"/>
        <v>0</v>
      </c>
      <c r="T30" s="44">
        <f t="shared" si="3"/>
        <v>1</v>
      </c>
      <c r="U30" s="15">
        <f t="shared" si="4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5"/>
        <v>7</v>
      </c>
      <c r="I31" s="14">
        <v>0</v>
      </c>
      <c r="J31" s="14">
        <v>7</v>
      </c>
      <c r="K31" s="14">
        <v>0</v>
      </c>
      <c r="L31" s="14">
        <v>3</v>
      </c>
      <c r="M31" s="13">
        <v>0</v>
      </c>
      <c r="N31" s="15">
        <f t="shared" si="6"/>
        <v>0</v>
      </c>
      <c r="O31" s="44">
        <v>2300.0100000000002</v>
      </c>
      <c r="P31" s="44">
        <v>2300.0100000000002</v>
      </c>
      <c r="Q31" s="45">
        <f t="shared" si="1"/>
        <v>1</v>
      </c>
      <c r="R31" s="44">
        <v>2300.0100000000002</v>
      </c>
      <c r="S31" s="45">
        <f t="shared" si="2"/>
        <v>1</v>
      </c>
      <c r="T31" s="44">
        <f t="shared" si="3"/>
        <v>0</v>
      </c>
      <c r="U31" s="15">
        <f t="shared" si="4"/>
        <v>0</v>
      </c>
    </row>
    <row r="32" spans="1:21" ht="1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5"/>
        <v>11</v>
      </c>
      <c r="I32" s="14">
        <v>2</v>
      </c>
      <c r="J32" s="14">
        <v>9</v>
      </c>
      <c r="K32" s="14">
        <v>2</v>
      </c>
      <c r="L32" s="14">
        <v>21</v>
      </c>
      <c r="M32" s="13">
        <v>2</v>
      </c>
      <c r="N32" s="15">
        <f t="shared" si="6"/>
        <v>0.18181818181818182</v>
      </c>
      <c r="O32" s="44">
        <v>5319.23</v>
      </c>
      <c r="P32" s="44">
        <v>5319.23</v>
      </c>
      <c r="Q32" s="45">
        <f t="shared" si="1"/>
        <v>1</v>
      </c>
      <c r="R32" s="44">
        <v>5319.23</v>
      </c>
      <c r="S32" s="45">
        <f t="shared" si="2"/>
        <v>1</v>
      </c>
      <c r="T32" s="44">
        <f t="shared" si="3"/>
        <v>0</v>
      </c>
      <c r="U32" s="15">
        <f t="shared" si="4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5"/>
        <v>4</v>
      </c>
      <c r="I33" s="14">
        <v>0</v>
      </c>
      <c r="J33" s="14">
        <v>4</v>
      </c>
      <c r="K33" s="14">
        <v>0</v>
      </c>
      <c r="L33" s="14">
        <v>7</v>
      </c>
      <c r="M33" s="13">
        <v>0</v>
      </c>
      <c r="N33" s="15">
        <f t="shared" si="6"/>
        <v>0</v>
      </c>
      <c r="O33" s="44">
        <v>4301.8599999999997</v>
      </c>
      <c r="P33" s="44">
        <v>4301.8599999999997</v>
      </c>
      <c r="Q33" s="45">
        <f t="shared" si="1"/>
        <v>1</v>
      </c>
      <c r="R33" s="44">
        <v>4301.8599999999997</v>
      </c>
      <c r="S33" s="45">
        <f t="shared" si="2"/>
        <v>1</v>
      </c>
      <c r="T33" s="44">
        <f t="shared" si="3"/>
        <v>0</v>
      </c>
      <c r="U33" s="15">
        <f t="shared" si="4"/>
        <v>0</v>
      </c>
    </row>
    <row r="34" spans="1:21" ht="19.5" customHeight="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7166.55</v>
      </c>
      <c r="H34" s="14">
        <f t="shared" si="5"/>
        <v>9</v>
      </c>
      <c r="I34" s="14">
        <v>0</v>
      </c>
      <c r="J34" s="14">
        <v>9</v>
      </c>
      <c r="K34" s="14">
        <v>0</v>
      </c>
      <c r="L34" s="14">
        <v>6</v>
      </c>
      <c r="M34" s="13">
        <v>0</v>
      </c>
      <c r="N34" s="15">
        <f t="shared" si="6"/>
        <v>0</v>
      </c>
      <c r="O34" s="44">
        <v>7166.55</v>
      </c>
      <c r="P34" s="44">
        <v>7166.55</v>
      </c>
      <c r="Q34" s="45">
        <f t="shared" si="1"/>
        <v>1</v>
      </c>
      <c r="R34" s="44">
        <v>7166.55</v>
      </c>
      <c r="S34" s="45">
        <f t="shared" si="2"/>
        <v>1</v>
      </c>
      <c r="T34" s="44">
        <f t="shared" si="3"/>
        <v>0</v>
      </c>
      <c r="U34" s="15">
        <f t="shared" si="4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5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1"/>
        <v>1</v>
      </c>
      <c r="R35" s="44">
        <v>415.12</v>
      </c>
      <c r="S35" s="45">
        <f t="shared" si="2"/>
        <v>1</v>
      </c>
      <c r="T35" s="44">
        <f t="shared" si="3"/>
        <v>0</v>
      </c>
      <c r="U35" s="15">
        <f t="shared" si="4"/>
        <v>0</v>
      </c>
    </row>
    <row r="36" spans="1:21" ht="17.25" customHeight="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3431.11</v>
      </c>
      <c r="H36" s="14">
        <f t="shared" si="5"/>
        <v>6</v>
      </c>
      <c r="I36" s="14">
        <v>1</v>
      </c>
      <c r="J36" s="14">
        <v>5</v>
      </c>
      <c r="K36" s="14">
        <v>1</v>
      </c>
      <c r="L36" s="14">
        <v>10</v>
      </c>
      <c r="M36" s="13">
        <v>1</v>
      </c>
      <c r="N36" s="15">
        <f t="shared" si="6"/>
        <v>0.16666666666666666</v>
      </c>
      <c r="O36" s="44">
        <v>3431.11</v>
      </c>
      <c r="P36" s="44">
        <v>3431.11</v>
      </c>
      <c r="Q36" s="45">
        <f t="shared" si="1"/>
        <v>1</v>
      </c>
      <c r="R36" s="44">
        <v>3431.11</v>
      </c>
      <c r="S36" s="45">
        <f t="shared" si="2"/>
        <v>1</v>
      </c>
      <c r="T36" s="44">
        <f t="shared" si="3"/>
        <v>0</v>
      </c>
      <c r="U36" s="15">
        <f t="shared" si="4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6055.8</v>
      </c>
      <c r="H37" s="14">
        <f t="shared" si="5"/>
        <v>7</v>
      </c>
      <c r="I37" s="14">
        <v>2</v>
      </c>
      <c r="J37" s="14">
        <v>5</v>
      </c>
      <c r="K37" s="14">
        <v>2</v>
      </c>
      <c r="L37" s="14">
        <v>15</v>
      </c>
      <c r="M37" s="13">
        <v>2</v>
      </c>
      <c r="N37" s="15">
        <f t="shared" si="6"/>
        <v>0.2857142857142857</v>
      </c>
      <c r="O37" s="44">
        <v>6055.8</v>
      </c>
      <c r="P37" s="44">
        <v>6055.8</v>
      </c>
      <c r="Q37" s="45">
        <f t="shared" si="1"/>
        <v>1</v>
      </c>
      <c r="R37" s="44">
        <v>6055.8</v>
      </c>
      <c r="S37" s="45">
        <f t="shared" si="2"/>
        <v>1</v>
      </c>
      <c r="T37" s="44">
        <f t="shared" si="3"/>
        <v>0</v>
      </c>
      <c r="U37" s="15">
        <f t="shared" si="4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5"/>
        <v>5</v>
      </c>
      <c r="I38" s="14">
        <v>0</v>
      </c>
      <c r="J38" s="14">
        <v>5</v>
      </c>
      <c r="K38" s="14">
        <v>1</v>
      </c>
      <c r="L38" s="14">
        <v>5</v>
      </c>
      <c r="M38" s="13">
        <v>1</v>
      </c>
      <c r="N38" s="15">
        <f t="shared" si="6"/>
        <v>0.2</v>
      </c>
      <c r="O38" s="44">
        <v>1048.48</v>
      </c>
      <c r="P38" s="44">
        <v>1048.48</v>
      </c>
      <c r="Q38" s="45">
        <f t="shared" ref="Q38:Q69" si="7">IF(O38=0,0,P38/O38)</f>
        <v>1</v>
      </c>
      <c r="R38" s="44">
        <v>1048.48</v>
      </c>
      <c r="S38" s="45">
        <f t="shared" si="2"/>
        <v>1</v>
      </c>
      <c r="T38" s="44">
        <f t="shared" si="3"/>
        <v>0</v>
      </c>
      <c r="U38" s="15">
        <f t="shared" si="4"/>
        <v>0</v>
      </c>
    </row>
    <row r="39" spans="1:21" ht="16.5" customHeight="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4041.57</v>
      </c>
      <c r="H39" s="14">
        <f t="shared" si="5"/>
        <v>8</v>
      </c>
      <c r="I39" s="14">
        <v>1</v>
      </c>
      <c r="J39" s="14">
        <v>7</v>
      </c>
      <c r="K39" s="14">
        <v>3</v>
      </c>
      <c r="L39" s="14">
        <v>5</v>
      </c>
      <c r="M39" s="13">
        <v>3</v>
      </c>
      <c r="N39" s="15">
        <f t="shared" si="6"/>
        <v>0.375</v>
      </c>
      <c r="O39" s="44">
        <v>4041.57</v>
      </c>
      <c r="P39" s="44">
        <v>4041.57</v>
      </c>
      <c r="Q39" s="45">
        <f t="shared" si="7"/>
        <v>1</v>
      </c>
      <c r="R39" s="44">
        <v>2981.91</v>
      </c>
      <c r="S39" s="45">
        <f t="shared" si="2"/>
        <v>0.73780981153363656</v>
      </c>
      <c r="T39" s="44">
        <f t="shared" si="3"/>
        <v>1059.6600000000003</v>
      </c>
      <c r="U39" s="15">
        <f t="shared" si="4"/>
        <v>0.26219018846636338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21026.66</v>
      </c>
      <c r="H40" s="14">
        <v>24</v>
      </c>
      <c r="I40" s="14">
        <v>5</v>
      </c>
      <c r="J40" s="14">
        <v>19</v>
      </c>
      <c r="K40" s="14">
        <v>10</v>
      </c>
      <c r="L40" s="14">
        <v>22</v>
      </c>
      <c r="M40" s="13">
        <v>10</v>
      </c>
      <c r="N40" s="15">
        <f t="shared" si="6"/>
        <v>0.41666666666666669</v>
      </c>
      <c r="O40" s="44">
        <v>21026.66</v>
      </c>
      <c r="P40" s="44">
        <v>21026.66</v>
      </c>
      <c r="Q40" s="45">
        <f t="shared" si="7"/>
        <v>1</v>
      </c>
      <c r="R40" s="44">
        <v>21026.66</v>
      </c>
      <c r="S40" s="45">
        <f t="shared" si="2"/>
        <v>1</v>
      </c>
      <c r="T40" s="44">
        <f t="shared" si="3"/>
        <v>0</v>
      </c>
      <c r="U40" s="15">
        <f t="shared" si="4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5622.47</v>
      </c>
      <c r="S41" s="45">
        <f t="shared" si="2"/>
        <v>0.75440434947120982</v>
      </c>
      <c r="T41" s="44">
        <f t="shared" si="3"/>
        <v>1830.3899999999994</v>
      </c>
      <c r="U41" s="15">
        <f t="shared" si="4"/>
        <v>0.24559565052879023</v>
      </c>
    </row>
    <row r="42" spans="1:21" ht="15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9147.94</v>
      </c>
      <c r="H42" s="14">
        <v>13</v>
      </c>
      <c r="I42" s="14">
        <v>3</v>
      </c>
      <c r="J42" s="14">
        <v>9</v>
      </c>
      <c r="K42" s="14">
        <v>3</v>
      </c>
      <c r="L42" s="14">
        <v>23</v>
      </c>
      <c r="M42" s="13">
        <v>2</v>
      </c>
      <c r="N42" s="15">
        <f t="shared" si="6"/>
        <v>0.23076923076923078</v>
      </c>
      <c r="O42" s="44">
        <v>9147.94</v>
      </c>
      <c r="P42" s="48">
        <v>9147.94</v>
      </c>
      <c r="Q42" s="45">
        <f t="shared" si="7"/>
        <v>1</v>
      </c>
      <c r="R42" s="44">
        <v>9147.94</v>
      </c>
      <c r="S42" s="45">
        <f t="shared" si="2"/>
        <v>1</v>
      </c>
      <c r="T42" s="44">
        <f t="shared" si="3"/>
        <v>0</v>
      </c>
      <c r="U42" s="15">
        <f t="shared" si="4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ref="H43:H51" si="8">SUM(I43+J43)</f>
        <v>18</v>
      </c>
      <c r="I43" s="14">
        <v>0</v>
      </c>
      <c r="J43" s="14">
        <v>18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4338.54</v>
      </c>
      <c r="H44" s="14">
        <f t="shared" si="8"/>
        <v>5</v>
      </c>
      <c r="I44" s="14">
        <v>1</v>
      </c>
      <c r="J44" s="14">
        <v>4</v>
      </c>
      <c r="K44" s="14">
        <v>0</v>
      </c>
      <c r="L44" s="14">
        <v>2</v>
      </c>
      <c r="M44" s="13">
        <v>0</v>
      </c>
      <c r="N44" s="15">
        <f t="shared" si="6"/>
        <v>0</v>
      </c>
      <c r="O44" s="44">
        <v>4338.54</v>
      </c>
      <c r="P44" s="44">
        <v>4338.54</v>
      </c>
      <c r="Q44" s="45">
        <f t="shared" si="7"/>
        <v>1</v>
      </c>
      <c r="R44" s="44">
        <v>4338.54</v>
      </c>
      <c r="S44" s="45">
        <f t="shared" ref="S44:S80" si="10">IF(P44=0,0,R44/P44)</f>
        <v>1</v>
      </c>
      <c r="T44" s="44">
        <f t="shared" ref="T44:T76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11981.61</v>
      </c>
      <c r="H45" s="14">
        <f t="shared" si="8"/>
        <v>11</v>
      </c>
      <c r="I45" s="14">
        <v>1</v>
      </c>
      <c r="J45" s="14">
        <v>10</v>
      </c>
      <c r="K45" s="14">
        <v>1</v>
      </c>
      <c r="L45" s="14">
        <v>11</v>
      </c>
      <c r="M45" s="13">
        <v>1</v>
      </c>
      <c r="N45" s="15">
        <f t="shared" si="6"/>
        <v>9.0909090909090912E-2</v>
      </c>
      <c r="O45" s="44">
        <v>11981.61</v>
      </c>
      <c r="P45" s="44">
        <v>11981.61</v>
      </c>
      <c r="Q45" s="45">
        <f t="shared" si="7"/>
        <v>1</v>
      </c>
      <c r="R45" s="44">
        <v>11981.61</v>
      </c>
      <c r="S45" s="45">
        <f t="shared" si="10"/>
        <v>1</v>
      </c>
      <c r="T45" s="44">
        <f t="shared" si="11"/>
        <v>0</v>
      </c>
      <c r="U45" s="15">
        <f t="shared" si="12"/>
        <v>0</v>
      </c>
    </row>
    <row r="46" spans="1:21" ht="17.25" customHeight="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4690.3100000000004</v>
      </c>
      <c r="H46" s="14">
        <f t="shared" si="8"/>
        <v>8</v>
      </c>
      <c r="I46" s="14">
        <v>1</v>
      </c>
      <c r="J46" s="14">
        <v>7</v>
      </c>
      <c r="K46" s="14">
        <v>0</v>
      </c>
      <c r="L46" s="14">
        <v>13</v>
      </c>
      <c r="M46" s="13">
        <v>0</v>
      </c>
      <c r="N46" s="15">
        <f t="shared" si="6"/>
        <v>0</v>
      </c>
      <c r="O46" s="44">
        <v>4690.3100000000004</v>
      </c>
      <c r="P46" s="44">
        <v>4690.3100000000004</v>
      </c>
      <c r="Q46" s="45">
        <f t="shared" si="7"/>
        <v>1</v>
      </c>
      <c r="R46" s="44">
        <v>4690.3100000000004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22356.68</v>
      </c>
      <c r="H47" s="14">
        <f t="shared" si="8"/>
        <v>15</v>
      </c>
      <c r="I47" s="14">
        <v>2</v>
      </c>
      <c r="J47" s="14">
        <v>13</v>
      </c>
      <c r="K47" s="14">
        <v>4</v>
      </c>
      <c r="L47" s="14">
        <v>14</v>
      </c>
      <c r="M47" s="13">
        <v>4</v>
      </c>
      <c r="N47" s="15">
        <f t="shared" si="6"/>
        <v>0.26666666666666666</v>
      </c>
      <c r="O47" s="44">
        <v>22356.68</v>
      </c>
      <c r="P47" s="44">
        <v>22356.68</v>
      </c>
      <c r="Q47" s="45">
        <f t="shared" si="7"/>
        <v>1</v>
      </c>
      <c r="R47" s="44">
        <v>22356.68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20</v>
      </c>
      <c r="I48" s="14">
        <v>2</v>
      </c>
      <c r="J48" s="14">
        <v>18</v>
      </c>
      <c r="K48" s="14">
        <v>4</v>
      </c>
      <c r="L48" s="14">
        <v>4</v>
      </c>
      <c r="M48" s="13">
        <v>4</v>
      </c>
      <c r="N48" s="15">
        <f t="shared" si="6"/>
        <v>0.2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7030.55</v>
      </c>
      <c r="H49" s="14">
        <f t="shared" si="8"/>
        <v>12</v>
      </c>
      <c r="I49" s="14">
        <v>0</v>
      </c>
      <c r="J49" s="14">
        <v>12</v>
      </c>
      <c r="K49" s="14">
        <v>0</v>
      </c>
      <c r="L49" s="14">
        <v>9</v>
      </c>
      <c r="M49" s="13">
        <v>0</v>
      </c>
      <c r="N49" s="15">
        <f t="shared" si="6"/>
        <v>0</v>
      </c>
      <c r="O49" s="44">
        <v>7030.55</v>
      </c>
      <c r="P49" s="44">
        <v>7030.55</v>
      </c>
      <c r="Q49" s="45">
        <f t="shared" si="7"/>
        <v>1</v>
      </c>
      <c r="R49" s="44">
        <v>6588.42</v>
      </c>
      <c r="S49" s="45">
        <f t="shared" si="10"/>
        <v>0.93711302814146824</v>
      </c>
      <c r="T49" s="44">
        <f t="shared" si="11"/>
        <v>442.13000000000011</v>
      </c>
      <c r="U49" s="15">
        <f t="shared" si="12"/>
        <v>6.2886971858531704E-2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14104.26</v>
      </c>
      <c r="H50" s="14">
        <f t="shared" si="8"/>
        <v>14</v>
      </c>
      <c r="I50" s="14">
        <v>0</v>
      </c>
      <c r="J50" s="14">
        <v>14</v>
      </c>
      <c r="K50" s="14">
        <v>3</v>
      </c>
      <c r="L50" s="14">
        <v>15</v>
      </c>
      <c r="M50" s="13">
        <v>3</v>
      </c>
      <c r="N50" s="15">
        <f t="shared" si="6"/>
        <v>0.21428571428571427</v>
      </c>
      <c r="O50" s="44">
        <v>14104.26</v>
      </c>
      <c r="P50" s="44">
        <v>14104.26</v>
      </c>
      <c r="Q50" s="45">
        <f t="shared" si="7"/>
        <v>1</v>
      </c>
      <c r="R50" s="44">
        <v>14104.26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6</v>
      </c>
      <c r="I51" s="14">
        <v>0</v>
      </c>
      <c r="J51" s="14">
        <v>6</v>
      </c>
      <c r="K51" s="14">
        <v>0</v>
      </c>
      <c r="L51" s="14">
        <v>0</v>
      </c>
      <c r="M51" s="13">
        <v>0</v>
      </c>
      <c r="N51" s="15">
        <v>0</v>
      </c>
      <c r="O51" s="44">
        <v>0</v>
      </c>
      <c r="P51" s="44">
        <v>0</v>
      </c>
      <c r="Q51" s="45">
        <f t="shared" si="7"/>
        <v>0</v>
      </c>
      <c r="R51" s="44">
        <v>0</v>
      </c>
      <c r="S51" s="45">
        <f t="shared" si="10"/>
        <v>0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10</v>
      </c>
      <c r="I52" s="14">
        <v>1</v>
      </c>
      <c r="J52" s="14">
        <v>9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</v>
      </c>
      <c r="O52" s="44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6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3</v>
      </c>
      <c r="I54" s="14">
        <v>0</v>
      </c>
      <c r="J54" s="14">
        <v>3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8</v>
      </c>
      <c r="I55" s="14">
        <v>1</v>
      </c>
      <c r="J55" s="14">
        <v>7</v>
      </c>
      <c r="K55" s="14">
        <v>0</v>
      </c>
      <c r="L55" s="14">
        <v>9</v>
      </c>
      <c r="M55" s="13">
        <v>2</v>
      </c>
      <c r="N55" s="15">
        <f t="shared" si="14"/>
        <v>0</v>
      </c>
      <c r="O55" s="44">
        <v>6565.7</v>
      </c>
      <c r="P55" s="44">
        <v>6565.7</v>
      </c>
      <c r="Q55" s="45">
        <f t="shared" si="7"/>
        <v>1</v>
      </c>
      <c r="R55" s="44">
        <v>6565.7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9.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10</v>
      </c>
      <c r="I57" s="14">
        <v>3</v>
      </c>
      <c r="J57" s="14">
        <v>7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 ht="17.25" customHeight="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9</v>
      </c>
      <c r="I58" s="14">
        <v>0</v>
      </c>
      <c r="J58" s="14">
        <v>9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 ht="18" customHeight="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11327.27</v>
      </c>
      <c r="H59" s="14">
        <f t="shared" si="15"/>
        <v>12</v>
      </c>
      <c r="I59" s="14">
        <v>1</v>
      </c>
      <c r="J59" s="14">
        <v>11</v>
      </c>
      <c r="K59" s="14">
        <v>2</v>
      </c>
      <c r="L59" s="14">
        <v>12</v>
      </c>
      <c r="M59" s="13">
        <v>2</v>
      </c>
      <c r="N59" s="15">
        <f t="shared" si="14"/>
        <v>0.16666666666666666</v>
      </c>
      <c r="O59" s="44">
        <v>11327.27</v>
      </c>
      <c r="P59" s="44">
        <v>11327.27</v>
      </c>
      <c r="Q59" s="45">
        <f t="shared" si="7"/>
        <v>1</v>
      </c>
      <c r="R59" s="44">
        <v>9801.76</v>
      </c>
      <c r="S59" s="45">
        <f t="shared" si="10"/>
        <v>0.86532412487739763</v>
      </c>
      <c r="T59" s="44">
        <f t="shared" si="11"/>
        <v>1525.5100000000002</v>
      </c>
      <c r="U59" s="15">
        <f t="shared" si="12"/>
        <v>0.13467587512260237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3</v>
      </c>
      <c r="I60" s="14">
        <v>0</v>
      </c>
      <c r="J60" s="14">
        <v>3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44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 ht="14.25" customHeight="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11278.8</v>
      </c>
      <c r="H61" s="14">
        <f t="shared" si="15"/>
        <v>14</v>
      </c>
      <c r="I61" s="14">
        <v>5</v>
      </c>
      <c r="J61" s="14">
        <v>9</v>
      </c>
      <c r="K61" s="14">
        <v>3</v>
      </c>
      <c r="L61" s="14">
        <v>10</v>
      </c>
      <c r="M61" s="13">
        <v>3</v>
      </c>
      <c r="N61" s="15">
        <f t="shared" si="14"/>
        <v>0.21428571428571427</v>
      </c>
      <c r="O61" s="44">
        <v>11278.8</v>
      </c>
      <c r="P61" s="44">
        <v>11278.8</v>
      </c>
      <c r="Q61" s="45">
        <f t="shared" si="7"/>
        <v>1</v>
      </c>
      <c r="R61" s="44">
        <v>11278.8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10628.59</v>
      </c>
      <c r="H62" s="14">
        <f t="shared" si="15"/>
        <v>20</v>
      </c>
      <c r="I62" s="14">
        <v>4</v>
      </c>
      <c r="J62" s="14">
        <v>16</v>
      </c>
      <c r="K62" s="14">
        <v>4</v>
      </c>
      <c r="L62" s="14">
        <v>17</v>
      </c>
      <c r="M62" s="13">
        <v>4</v>
      </c>
      <c r="N62" s="15">
        <f t="shared" si="14"/>
        <v>0.2</v>
      </c>
      <c r="O62" s="44">
        <v>10628.59</v>
      </c>
      <c r="P62" s="44">
        <v>10628.59</v>
      </c>
      <c r="Q62" s="45">
        <f t="shared" si="7"/>
        <v>1</v>
      </c>
      <c r="R62" s="44">
        <v>10628.59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11</v>
      </c>
      <c r="I63" s="14">
        <v>1</v>
      </c>
      <c r="J63" s="14">
        <v>10</v>
      </c>
      <c r="K63" s="14">
        <v>0</v>
      </c>
      <c r="L63" s="14">
        <v>0</v>
      </c>
      <c r="M63" s="13">
        <v>0</v>
      </c>
      <c r="N63" s="15">
        <v>0</v>
      </c>
      <c r="O63" s="44">
        <v>0</v>
      </c>
      <c r="P63" s="44">
        <v>0</v>
      </c>
      <c r="Q63" s="45">
        <f t="shared" si="7"/>
        <v>0</v>
      </c>
      <c r="R63" s="44">
        <v>0</v>
      </c>
      <c r="S63" s="45">
        <f t="shared" si="10"/>
        <v>0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7647.58</v>
      </c>
      <c r="H64" s="14">
        <f t="shared" si="15"/>
        <v>8</v>
      </c>
      <c r="I64" s="14">
        <v>0</v>
      </c>
      <c r="J64" s="14">
        <v>8</v>
      </c>
      <c r="K64" s="14">
        <v>4</v>
      </c>
      <c r="L64" s="14">
        <v>14</v>
      </c>
      <c r="M64" s="13">
        <v>4</v>
      </c>
      <c r="N64" s="15">
        <f t="shared" ref="N64:N73" si="17">IF(H64=0,0,K64/H64)</f>
        <v>0.5</v>
      </c>
      <c r="O64" s="44">
        <v>7647.58</v>
      </c>
      <c r="P64" s="44">
        <v>7647.58</v>
      </c>
      <c r="Q64" s="45">
        <f t="shared" si="7"/>
        <v>1</v>
      </c>
      <c r="R64" s="44">
        <v>7647.58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 ht="14.25" customHeight="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2349.4</v>
      </c>
      <c r="S65" s="45">
        <f t="shared" si="10"/>
        <v>0.6640493613605466</v>
      </c>
      <c r="T65" s="44">
        <f t="shared" si="11"/>
        <v>1188.5899999999997</v>
      </c>
      <c r="U65" s="15">
        <f t="shared" si="12"/>
        <v>0.3359506386394534</v>
      </c>
    </row>
    <row r="66" spans="1:21" ht="17.25" customHeight="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8571.43</v>
      </c>
      <c r="H66" s="14">
        <f t="shared" si="15"/>
        <v>9</v>
      </c>
      <c r="I66" s="14">
        <v>0</v>
      </c>
      <c r="J66" s="14">
        <v>9</v>
      </c>
      <c r="K66" s="14">
        <v>0</v>
      </c>
      <c r="L66" s="14">
        <v>9</v>
      </c>
      <c r="M66" s="13">
        <v>0</v>
      </c>
      <c r="N66" s="15">
        <f t="shared" si="17"/>
        <v>0</v>
      </c>
      <c r="O66" s="44">
        <v>8571.43</v>
      </c>
      <c r="P66" s="44">
        <v>8571.43</v>
      </c>
      <c r="Q66" s="45">
        <f t="shared" si="7"/>
        <v>1</v>
      </c>
      <c r="R66" s="44">
        <v>8571.43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3988.23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8</v>
      </c>
      <c r="M67" s="13">
        <v>0</v>
      </c>
      <c r="N67" s="15">
        <f t="shared" si="17"/>
        <v>0</v>
      </c>
      <c r="O67" s="44">
        <v>3988.23</v>
      </c>
      <c r="P67" s="44">
        <v>3988.23</v>
      </c>
      <c r="Q67" s="45">
        <f t="shared" si="7"/>
        <v>1</v>
      </c>
      <c r="R67" s="44">
        <v>3988.23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5987.07</v>
      </c>
      <c r="H68" s="14">
        <f t="shared" si="15"/>
        <v>9</v>
      </c>
      <c r="I68" s="14">
        <v>5</v>
      </c>
      <c r="J68" s="14">
        <v>4</v>
      </c>
      <c r="K68" s="14">
        <v>3</v>
      </c>
      <c r="L68" s="14">
        <v>5</v>
      </c>
      <c r="M68" s="13">
        <v>3</v>
      </c>
      <c r="N68" s="15">
        <f t="shared" si="17"/>
        <v>0.33333333333333331</v>
      </c>
      <c r="O68" s="44">
        <v>5987.07</v>
      </c>
      <c r="P68" s="44">
        <v>5987.07</v>
      </c>
      <c r="Q68" s="45">
        <f t="shared" si="7"/>
        <v>1</v>
      </c>
      <c r="R68" s="44">
        <v>5987.07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5077.6000000000004</v>
      </c>
      <c r="H69" s="14">
        <f t="shared" si="15"/>
        <v>31</v>
      </c>
      <c r="I69" s="14">
        <v>4</v>
      </c>
      <c r="J69" s="14">
        <v>27</v>
      </c>
      <c r="K69" s="14">
        <v>2</v>
      </c>
      <c r="L69" s="14">
        <v>11</v>
      </c>
      <c r="M69" s="13">
        <v>2</v>
      </c>
      <c r="N69" s="15">
        <f t="shared" si="17"/>
        <v>6.4516129032258063E-2</v>
      </c>
      <c r="O69" s="44">
        <v>5077.6000000000004</v>
      </c>
      <c r="P69" s="44">
        <v>5077.6000000000004</v>
      </c>
      <c r="Q69" s="45">
        <f t="shared" si="7"/>
        <v>1</v>
      </c>
      <c r="R69" s="44">
        <v>5077.6000000000004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v>14</v>
      </c>
      <c r="I70" s="14">
        <v>4</v>
      </c>
      <c r="J70" s="14">
        <v>10</v>
      </c>
      <c r="K70" s="14">
        <v>5</v>
      </c>
      <c r="L70" s="14">
        <v>10</v>
      </c>
      <c r="M70" s="13">
        <v>5</v>
      </c>
      <c r="N70" s="15">
        <f t="shared" si="17"/>
        <v>0.35714285714285715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3039.76</v>
      </c>
      <c r="H71" s="14">
        <f t="shared" ref="H71:H79" si="19">SUM(I71+J71)</f>
        <v>28</v>
      </c>
      <c r="I71" s="14">
        <v>0</v>
      </c>
      <c r="J71" s="14">
        <v>28</v>
      </c>
      <c r="K71" s="14">
        <v>3</v>
      </c>
      <c r="L71" s="14">
        <v>6</v>
      </c>
      <c r="M71" s="13">
        <v>3</v>
      </c>
      <c r="N71" s="15">
        <f t="shared" si="17"/>
        <v>0.10714285714285714</v>
      </c>
      <c r="O71" s="44">
        <v>3039.76</v>
      </c>
      <c r="P71" s="44">
        <f>O71</f>
        <v>3039.76</v>
      </c>
      <c r="Q71" s="45">
        <f t="shared" si="18"/>
        <v>1</v>
      </c>
      <c r="R71" s="44">
        <v>3039.76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20843.849999999999</v>
      </c>
      <c r="H72" s="14">
        <f t="shared" si="19"/>
        <v>15</v>
      </c>
      <c r="I72" s="14">
        <v>3</v>
      </c>
      <c r="J72" s="14">
        <v>12</v>
      </c>
      <c r="K72" s="14">
        <v>2</v>
      </c>
      <c r="L72" s="14">
        <v>19</v>
      </c>
      <c r="M72" s="13">
        <v>2</v>
      </c>
      <c r="N72" s="15">
        <f t="shared" si="17"/>
        <v>0.13333333333333333</v>
      </c>
      <c r="O72" s="44">
        <v>20843.849999999999</v>
      </c>
      <c r="P72" s="44">
        <v>20843.849999999999</v>
      </c>
      <c r="Q72" s="45">
        <f t="shared" si="18"/>
        <v>1</v>
      </c>
      <c r="R72" s="44">
        <v>20843.849999999999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9"/>
        <v>11</v>
      </c>
      <c r="I73" s="14">
        <v>1</v>
      </c>
      <c r="J73" s="14">
        <v>10</v>
      </c>
      <c r="K73" s="14">
        <v>3</v>
      </c>
      <c r="L73" s="14">
        <v>9</v>
      </c>
      <c r="M73" s="13">
        <v>3</v>
      </c>
      <c r="N73" s="15">
        <f t="shared" si="17"/>
        <v>0.27272727272727271</v>
      </c>
      <c r="O73" s="44">
        <v>23320.85</v>
      </c>
      <c r="P73" s="44">
        <v>23320.85</v>
      </c>
      <c r="Q73" s="45">
        <f t="shared" si="18"/>
        <v>1</v>
      </c>
      <c r="R73" s="44">
        <v>23320.85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9"/>
        <v>4</v>
      </c>
      <c r="I74" s="14">
        <v>2</v>
      </c>
      <c r="J74" s="14">
        <v>2</v>
      </c>
      <c r="K74" s="14">
        <v>2</v>
      </c>
      <c r="L74" s="14">
        <v>4</v>
      </c>
      <c r="M74" s="13">
        <v>2</v>
      </c>
      <c r="N74" s="15">
        <v>0</v>
      </c>
      <c r="O74" s="44">
        <v>2278.88</v>
      </c>
      <c r="P74" s="44">
        <v>2278.88</v>
      </c>
      <c r="Q74" s="45">
        <f t="shared" si="18"/>
        <v>1</v>
      </c>
      <c r="R74" s="44">
        <v>2278.88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 ht="16.5" customHeight="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9"/>
        <v>8</v>
      </c>
      <c r="I75" s="14">
        <v>0</v>
      </c>
      <c r="J75" s="14">
        <v>8</v>
      </c>
      <c r="K75" s="14">
        <v>1</v>
      </c>
      <c r="L75" s="14">
        <v>8</v>
      </c>
      <c r="M75" s="13">
        <v>1</v>
      </c>
      <c r="N75" s="15">
        <f t="shared" ref="N75:N80" si="20">IF(H75=0,0,K75/H75)</f>
        <v>0.125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 ht="16.5" customHeight="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2939.19</v>
      </c>
      <c r="H76" s="14">
        <f t="shared" si="19"/>
        <v>8</v>
      </c>
      <c r="I76" s="14">
        <v>0</v>
      </c>
      <c r="J76" s="14">
        <v>8</v>
      </c>
      <c r="K76" s="14">
        <v>0</v>
      </c>
      <c r="L76" s="14">
        <v>5</v>
      </c>
      <c r="M76" s="13">
        <v>0</v>
      </c>
      <c r="N76" s="15">
        <f t="shared" si="20"/>
        <v>0</v>
      </c>
      <c r="O76" s="44">
        <v>2939.19</v>
      </c>
      <c r="P76" s="44">
        <v>2939.19</v>
      </c>
      <c r="Q76" s="45">
        <f t="shared" si="18"/>
        <v>1</v>
      </c>
      <c r="R76" s="44">
        <v>1648.96</v>
      </c>
      <c r="S76" s="45">
        <f t="shared" si="10"/>
        <v>0.5610253164987633</v>
      </c>
      <c r="T76" s="44">
        <f t="shared" si="11"/>
        <v>1290.23</v>
      </c>
      <c r="U76" s="15">
        <f t="shared" si="12"/>
        <v>0.43897468350123675</v>
      </c>
    </row>
    <row r="77" spans="1:21" ht="15.75" customHeight="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0</v>
      </c>
      <c r="H77" s="14">
        <f t="shared" si="19"/>
        <v>2</v>
      </c>
      <c r="I77" s="14">
        <v>0</v>
      </c>
      <c r="J77" s="14">
        <v>2</v>
      </c>
      <c r="K77" s="14">
        <v>0</v>
      </c>
      <c r="L77" s="14">
        <v>0</v>
      </c>
      <c r="M77" s="13">
        <v>0</v>
      </c>
      <c r="N77" s="15">
        <f t="shared" si="20"/>
        <v>0</v>
      </c>
      <c r="O77" s="44">
        <v>0</v>
      </c>
      <c r="P77" s="44">
        <v>0</v>
      </c>
      <c r="Q77" s="45">
        <f t="shared" si="18"/>
        <v>0</v>
      </c>
      <c r="R77" s="44">
        <v>0</v>
      </c>
      <c r="S77" s="45">
        <f t="shared" si="10"/>
        <v>0</v>
      </c>
      <c r="T77" s="44"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12046.44</v>
      </c>
      <c r="H78" s="14">
        <f t="shared" si="19"/>
        <v>33</v>
      </c>
      <c r="I78" s="14">
        <v>2</v>
      </c>
      <c r="J78" s="14">
        <v>31</v>
      </c>
      <c r="K78" s="14">
        <v>6</v>
      </c>
      <c r="L78" s="14">
        <v>25</v>
      </c>
      <c r="M78" s="13">
        <v>6</v>
      </c>
      <c r="N78" s="15">
        <f t="shared" si="20"/>
        <v>0.18181818181818182</v>
      </c>
      <c r="O78" s="44">
        <v>12046.44</v>
      </c>
      <c r="P78" s="44">
        <v>12046.44</v>
      </c>
      <c r="Q78" s="45">
        <f t="shared" si="18"/>
        <v>1</v>
      </c>
      <c r="R78" s="44">
        <v>8409.56</v>
      </c>
      <c r="S78" s="45">
        <f t="shared" si="10"/>
        <v>0.69809503886625424</v>
      </c>
      <c r="T78" s="44">
        <f>(P78-R78)</f>
        <v>3636.880000000001</v>
      </c>
      <c r="U78" s="15">
        <f t="shared" si="12"/>
        <v>0.30190496113374582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9048.34</v>
      </c>
      <c r="H79" s="14">
        <f t="shared" si="19"/>
        <v>14</v>
      </c>
      <c r="I79" s="14">
        <v>2</v>
      </c>
      <c r="J79" s="14">
        <v>12</v>
      </c>
      <c r="K79" s="14">
        <v>0</v>
      </c>
      <c r="L79" s="14">
        <v>16</v>
      </c>
      <c r="M79" s="13">
        <v>0</v>
      </c>
      <c r="N79" s="15">
        <f t="shared" si="20"/>
        <v>0</v>
      </c>
      <c r="O79" s="44">
        <v>9048.34</v>
      </c>
      <c r="P79" s="44">
        <v>9048.34</v>
      </c>
      <c r="Q79" s="45">
        <f t="shared" si="18"/>
        <v>1</v>
      </c>
      <c r="R79" s="44">
        <v>6844.74</v>
      </c>
      <c r="S79" s="45">
        <f t="shared" si="10"/>
        <v>0.75646361653076688</v>
      </c>
      <c r="T79" s="44">
        <f>(P79-R79)</f>
        <v>2203.6000000000004</v>
      </c>
      <c r="U79" s="15">
        <f t="shared" si="12"/>
        <v>0.24353638346923306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1">SUM(G6:G79)</f>
        <v>489900.13999999996</v>
      </c>
      <c r="H80" s="19">
        <f t="shared" si="21"/>
        <v>903</v>
      </c>
      <c r="I80" s="19">
        <f t="shared" si="21"/>
        <v>128</v>
      </c>
      <c r="J80" s="19">
        <f t="shared" si="21"/>
        <v>774</v>
      </c>
      <c r="K80" s="19">
        <f t="shared" si="21"/>
        <v>140</v>
      </c>
      <c r="L80" s="19">
        <f t="shared" si="21"/>
        <v>707</v>
      </c>
      <c r="M80" s="19">
        <f t="shared" si="21"/>
        <v>141</v>
      </c>
      <c r="N80" s="15">
        <f t="shared" si="20"/>
        <v>0.15503875968992248</v>
      </c>
      <c r="O80" s="46">
        <f>SUM(O6:O79)</f>
        <v>492176.01999999996</v>
      </c>
      <c r="P80" s="46">
        <f>SUM(P6:P79)</f>
        <v>492176.01999999996</v>
      </c>
      <c r="Q80" s="45">
        <f t="shared" si="18"/>
        <v>1</v>
      </c>
      <c r="R80" s="46">
        <f>SUM(R6:R79)</f>
        <v>476497.36</v>
      </c>
      <c r="S80" s="45">
        <f t="shared" si="10"/>
        <v>0.96814420174310811</v>
      </c>
      <c r="T80" s="46">
        <f>SUM(T6:T79)</f>
        <v>15677.660000000002</v>
      </c>
      <c r="U80" s="15">
        <f t="shared" si="12"/>
        <v>3.185376646346972E-2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U80"/>
  <sheetViews>
    <sheetView topLeftCell="D1" workbookViewId="0">
      <selection activeCell="J3" sqref="J3:J4"/>
    </sheetView>
  </sheetViews>
  <sheetFormatPr defaultRowHeight="15"/>
  <cols>
    <col min="1" max="3" width="8.7109375"/>
    <col min="4" max="4" width="40.5703125"/>
    <col min="5" max="5" width="19.7109375"/>
    <col min="6" max="6" width="16.42578125"/>
    <col min="7" max="7" width="18.42578125"/>
    <col min="8" max="8" width="16.5703125"/>
    <col min="9" max="9" width="28.28515625"/>
    <col min="10" max="10" width="20"/>
    <col min="11" max="11" width="15.140625"/>
    <col min="12" max="12" width="16.85546875"/>
    <col min="13" max="13" width="16"/>
    <col min="14" max="14" width="18"/>
    <col min="15" max="15" width="14.7109375"/>
    <col min="16" max="16" width="13.85546875"/>
    <col min="17" max="17" width="30.140625"/>
    <col min="18" max="18" width="14.85546875"/>
    <col min="19" max="19" width="24.85546875"/>
    <col min="20" max="20" width="16"/>
    <col min="21" max="21" width="21.42578125"/>
    <col min="22" max="1025" width="8.7109375"/>
  </cols>
  <sheetData>
    <row r="1" spans="1:21" ht="56.25" customHeight="1">
      <c r="A1" s="116" t="s">
        <v>226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8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0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6917.97</v>
      </c>
      <c r="H6" s="14">
        <f t="shared" ref="H6:H39" si="1">SUM(I6+J6)</f>
        <v>14</v>
      </c>
      <c r="I6" s="14">
        <v>4</v>
      </c>
      <c r="J6" s="14">
        <v>10</v>
      </c>
      <c r="K6" s="14">
        <v>0</v>
      </c>
      <c r="L6" s="14">
        <v>5</v>
      </c>
      <c r="M6" s="13">
        <v>0</v>
      </c>
      <c r="N6" s="15">
        <f>IF(H6=0,0,K6/H6)</f>
        <v>0</v>
      </c>
      <c r="O6" s="44">
        <v>6917.97</v>
      </c>
      <c r="P6" s="44">
        <v>6917.97</v>
      </c>
      <c r="Q6" s="45">
        <f t="shared" ref="Q6:Q37" si="2">IF(O6=0,0,P6/O6)</f>
        <v>1</v>
      </c>
      <c r="R6" s="44">
        <v>5983.79</v>
      </c>
      <c r="S6" s="45">
        <f t="shared" ref="S6:S42" si="3">IF(P6=0,0,R6/P6)</f>
        <v>0.86496327679940788</v>
      </c>
      <c r="T6" s="44">
        <f t="shared" ref="T6:T42" si="4">(P6-R6)</f>
        <v>934.18000000000029</v>
      </c>
      <c r="U6" s="15">
        <f t="shared" ref="U6:U42" si="5">IF(P6=0,0,T6/P6)</f>
        <v>0.13503672320059212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4</v>
      </c>
      <c r="I7" s="14">
        <v>0</v>
      </c>
      <c r="J7" s="14">
        <v>4</v>
      </c>
      <c r="K7" s="14">
        <v>2</v>
      </c>
      <c r="L7" s="14">
        <v>2</v>
      </c>
      <c r="M7" s="13">
        <v>2</v>
      </c>
      <c r="N7" s="15">
        <f>IF(H7=0,0,K7/H7)</f>
        <v>0.5</v>
      </c>
      <c r="O7" s="44">
        <v>1181.46</v>
      </c>
      <c r="P7" s="44">
        <v>1181.46</v>
      </c>
      <c r="Q7" s="4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10</v>
      </c>
      <c r="I8" s="14">
        <v>4</v>
      </c>
      <c r="J8" s="14">
        <v>6</v>
      </c>
      <c r="K8" s="14">
        <v>1</v>
      </c>
      <c r="L8" s="14">
        <v>3</v>
      </c>
      <c r="M8" s="13">
        <v>1</v>
      </c>
      <c r="N8" s="15">
        <f>IF(H8=0,0,K8/H8)</f>
        <v>0.1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27</v>
      </c>
      <c r="I9" s="14">
        <v>0</v>
      </c>
      <c r="J9" s="14">
        <v>27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1"/>
        <v>11</v>
      </c>
      <c r="I11" s="14">
        <v>2</v>
      </c>
      <c r="J11" s="14">
        <v>9</v>
      </c>
      <c r="K11" s="14">
        <v>2</v>
      </c>
      <c r="L11" s="14">
        <v>14</v>
      </c>
      <c r="M11" s="13">
        <v>2</v>
      </c>
      <c r="N11" s="15">
        <f t="shared" si="6"/>
        <v>0.18181818181818182</v>
      </c>
      <c r="O11" s="44">
        <v>11402.73</v>
      </c>
      <c r="P11" s="44">
        <v>11402.73</v>
      </c>
      <c r="Q11" s="45">
        <f t="shared" si="2"/>
        <v>1</v>
      </c>
      <c r="R11" s="44">
        <v>11402.73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7.2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10</v>
      </c>
      <c r="I12" s="14">
        <v>0</v>
      </c>
      <c r="J12" s="14">
        <v>10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3654.94</v>
      </c>
      <c r="H13" s="14">
        <f t="shared" si="1"/>
        <v>11</v>
      </c>
      <c r="I13" s="14">
        <v>1</v>
      </c>
      <c r="J13" s="14">
        <v>10</v>
      </c>
      <c r="K13" s="14">
        <v>0</v>
      </c>
      <c r="L13" s="14">
        <v>6</v>
      </c>
      <c r="M13" s="13">
        <v>0</v>
      </c>
      <c r="N13" s="15">
        <f t="shared" si="6"/>
        <v>0</v>
      </c>
      <c r="O13" s="44">
        <v>3654.94</v>
      </c>
      <c r="P13" s="44">
        <v>3654.94</v>
      </c>
      <c r="Q13" s="45">
        <f t="shared" si="2"/>
        <v>1</v>
      </c>
      <c r="R13" s="44">
        <v>2547.38</v>
      </c>
      <c r="S13" s="45">
        <f t="shared" si="3"/>
        <v>0.69696903369138752</v>
      </c>
      <c r="T13" s="44">
        <f t="shared" si="4"/>
        <v>1107.56</v>
      </c>
      <c r="U13" s="15">
        <f t="shared" si="5"/>
        <v>0.30303096630861243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13488.34</v>
      </c>
      <c r="H14" s="14">
        <f t="shared" si="1"/>
        <v>13</v>
      </c>
      <c r="I14" s="14">
        <v>2</v>
      </c>
      <c r="J14" s="14">
        <v>11</v>
      </c>
      <c r="K14" s="14">
        <v>1</v>
      </c>
      <c r="L14" s="14">
        <v>13</v>
      </c>
      <c r="M14" s="13">
        <v>1</v>
      </c>
      <c r="N14" s="15">
        <f t="shared" si="6"/>
        <v>7.6923076923076927E-2</v>
      </c>
      <c r="O14" s="44">
        <v>13488.34</v>
      </c>
      <c r="P14" s="44">
        <v>13488.34</v>
      </c>
      <c r="Q14" s="45">
        <f t="shared" si="2"/>
        <v>1</v>
      </c>
      <c r="R14" s="44">
        <v>12232.68</v>
      </c>
      <c r="S14" s="45">
        <f t="shared" si="3"/>
        <v>0.90690774402187369</v>
      </c>
      <c r="T14" s="44">
        <f t="shared" si="4"/>
        <v>1255.6599999999999</v>
      </c>
      <c r="U14" s="15">
        <f t="shared" si="5"/>
        <v>9.3092255978126287E-2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5345.18</v>
      </c>
      <c r="H15" s="14">
        <f t="shared" si="1"/>
        <v>6</v>
      </c>
      <c r="I15" s="14">
        <v>0</v>
      </c>
      <c r="J15" s="14">
        <v>6</v>
      </c>
      <c r="K15" s="14">
        <v>1</v>
      </c>
      <c r="L15" s="14">
        <v>9</v>
      </c>
      <c r="M15" s="13">
        <v>1</v>
      </c>
      <c r="N15" s="15">
        <f t="shared" si="6"/>
        <v>0.16666666666666666</v>
      </c>
      <c r="O15" s="44">
        <v>5345.18</v>
      </c>
      <c r="P15" s="44">
        <v>5345.18</v>
      </c>
      <c r="Q15" s="45">
        <f t="shared" si="2"/>
        <v>1</v>
      </c>
      <c r="R15" s="44">
        <v>2640.31</v>
      </c>
      <c r="S15" s="45">
        <f t="shared" si="3"/>
        <v>0.49396091431906874</v>
      </c>
      <c r="T15" s="44">
        <f t="shared" si="4"/>
        <v>2704.8700000000003</v>
      </c>
      <c r="U15" s="15">
        <f t="shared" si="5"/>
        <v>0.50603908568093126</v>
      </c>
    </row>
    <row r="16" spans="1:21" ht="16.5" customHeight="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19205.990000000002</v>
      </c>
      <c r="H16" s="14">
        <f t="shared" si="1"/>
        <v>36</v>
      </c>
      <c r="I16" s="14">
        <v>3</v>
      </c>
      <c r="J16" s="14">
        <v>33</v>
      </c>
      <c r="K16" s="14">
        <v>8</v>
      </c>
      <c r="L16" s="14">
        <v>30</v>
      </c>
      <c r="M16" s="13">
        <v>8</v>
      </c>
      <c r="N16" s="15">
        <f t="shared" si="6"/>
        <v>0.22222222222222221</v>
      </c>
      <c r="O16" s="44">
        <v>19205.990000000002</v>
      </c>
      <c r="P16" s="44">
        <v>19205.990000000002</v>
      </c>
      <c r="Q16" s="45">
        <f t="shared" si="2"/>
        <v>1</v>
      </c>
      <c r="R16" s="44">
        <v>14420.8</v>
      </c>
      <c r="S16" s="45">
        <f t="shared" si="3"/>
        <v>0.75084908406179518</v>
      </c>
      <c r="T16" s="44">
        <f t="shared" si="4"/>
        <v>4785.1900000000023</v>
      </c>
      <c r="U16" s="15">
        <f t="shared" si="5"/>
        <v>0.24915091593820479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13733.96</v>
      </c>
      <c r="H17" s="14">
        <f t="shared" si="1"/>
        <v>16</v>
      </c>
      <c r="I17" s="14">
        <v>3</v>
      </c>
      <c r="J17" s="14">
        <v>13</v>
      </c>
      <c r="K17" s="14">
        <v>3</v>
      </c>
      <c r="L17" s="14">
        <v>15</v>
      </c>
      <c r="M17" s="13">
        <v>3</v>
      </c>
      <c r="N17" s="15">
        <f t="shared" si="6"/>
        <v>0.1875</v>
      </c>
      <c r="O17" s="44">
        <v>13733.96</v>
      </c>
      <c r="P17" s="44">
        <v>13733.96</v>
      </c>
      <c r="Q17" s="45">
        <f t="shared" si="2"/>
        <v>1</v>
      </c>
      <c r="R17" s="44">
        <v>13733.96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3425.34</v>
      </c>
      <c r="H18" s="14">
        <f t="shared" si="1"/>
        <v>17</v>
      </c>
      <c r="I18" s="14">
        <v>5</v>
      </c>
      <c r="J18" s="14">
        <v>12</v>
      </c>
      <c r="K18" s="14">
        <v>1</v>
      </c>
      <c r="L18" s="14">
        <v>12</v>
      </c>
      <c r="M18" s="13">
        <v>1</v>
      </c>
      <c r="N18" s="15">
        <f t="shared" si="6"/>
        <v>5.8823529411764705E-2</v>
      </c>
      <c r="O18" s="44">
        <v>3425.34</v>
      </c>
      <c r="P18" s="44">
        <v>3425.34</v>
      </c>
      <c r="Q18" s="45">
        <f t="shared" si="2"/>
        <v>1</v>
      </c>
      <c r="R18" s="44">
        <v>3349.21</v>
      </c>
      <c r="S18" s="45">
        <f t="shared" si="3"/>
        <v>0.97777446910379695</v>
      </c>
      <c r="T18" s="44">
        <f t="shared" si="4"/>
        <v>76.130000000000109</v>
      </c>
      <c r="U18" s="15">
        <f t="shared" si="5"/>
        <v>2.2225530896203036E-2</v>
      </c>
    </row>
    <row r="19" spans="1:21" ht="17.25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13279.78</v>
      </c>
      <c r="H19" s="14">
        <f t="shared" si="1"/>
        <v>12</v>
      </c>
      <c r="I19" s="14">
        <v>5</v>
      </c>
      <c r="J19" s="14">
        <v>7</v>
      </c>
      <c r="K19" s="14">
        <v>4</v>
      </c>
      <c r="L19" s="14">
        <v>24</v>
      </c>
      <c r="M19" s="13">
        <v>4</v>
      </c>
      <c r="N19" s="15">
        <f t="shared" si="6"/>
        <v>0.33333333333333331</v>
      </c>
      <c r="O19" s="44">
        <v>13279.78</v>
      </c>
      <c r="P19" s="44">
        <v>13279.78</v>
      </c>
      <c r="Q19" s="45">
        <f t="shared" si="2"/>
        <v>1</v>
      </c>
      <c r="R19" s="44">
        <v>9692.9699999999993</v>
      </c>
      <c r="S19" s="45">
        <f t="shared" si="3"/>
        <v>0.72990441106705073</v>
      </c>
      <c r="T19" s="44">
        <f t="shared" si="4"/>
        <v>3586.8100000000013</v>
      </c>
      <c r="U19" s="15">
        <f t="shared" si="5"/>
        <v>0.27009558893294927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18</v>
      </c>
      <c r="I20" s="14">
        <v>2</v>
      </c>
      <c r="J20" s="14">
        <v>16</v>
      </c>
      <c r="K20" s="14">
        <v>1</v>
      </c>
      <c r="L20" s="14">
        <v>14</v>
      </c>
      <c r="M20" s="13">
        <v>1</v>
      </c>
      <c r="N20" s="15">
        <f t="shared" si="6"/>
        <v>5.5555555555555552E-2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3666.62</v>
      </c>
      <c r="H21" s="14">
        <f t="shared" si="1"/>
        <v>18</v>
      </c>
      <c r="I21" s="14">
        <v>3</v>
      </c>
      <c r="J21" s="14">
        <v>15</v>
      </c>
      <c r="K21" s="14">
        <v>0</v>
      </c>
      <c r="L21" s="14">
        <v>5</v>
      </c>
      <c r="M21" s="13">
        <v>0</v>
      </c>
      <c r="N21" s="15">
        <f t="shared" si="6"/>
        <v>0</v>
      </c>
      <c r="O21" s="44">
        <v>3666.62</v>
      </c>
      <c r="P21" s="44">
        <v>3666.62</v>
      </c>
      <c r="Q21" s="45">
        <f t="shared" si="2"/>
        <v>1</v>
      </c>
      <c r="R21" s="44">
        <v>2809.76</v>
      </c>
      <c r="S21" s="45">
        <f t="shared" si="3"/>
        <v>0.76630793482826154</v>
      </c>
      <c r="T21" s="44">
        <f t="shared" si="4"/>
        <v>856.85999999999967</v>
      </c>
      <c r="U21" s="15">
        <f t="shared" si="5"/>
        <v>0.23369206517173846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1"/>
        <v>27</v>
      </c>
      <c r="I22" s="14">
        <v>8</v>
      </c>
      <c r="J22" s="14">
        <v>19</v>
      </c>
      <c r="K22" s="14">
        <v>16</v>
      </c>
      <c r="L22" s="14">
        <v>39</v>
      </c>
      <c r="M22" s="13">
        <v>16</v>
      </c>
      <c r="N22" s="15">
        <f t="shared" si="6"/>
        <v>0.59259259259259256</v>
      </c>
      <c r="O22" s="44">
        <v>23238.31</v>
      </c>
      <c r="P22" s="44">
        <v>23238.31</v>
      </c>
      <c r="Q22" s="45">
        <f t="shared" si="2"/>
        <v>1</v>
      </c>
      <c r="R22" s="44">
        <v>23238.31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25867.79</v>
      </c>
      <c r="H23" s="14">
        <f t="shared" si="1"/>
        <v>27</v>
      </c>
      <c r="I23" s="14">
        <v>5</v>
      </c>
      <c r="J23" s="14">
        <v>22</v>
      </c>
      <c r="K23" s="14">
        <v>0</v>
      </c>
      <c r="L23" s="14">
        <v>42</v>
      </c>
      <c r="M23" s="13">
        <v>0</v>
      </c>
      <c r="N23" s="15">
        <f t="shared" si="6"/>
        <v>0</v>
      </c>
      <c r="O23" s="44">
        <v>25867.79</v>
      </c>
      <c r="P23" s="44">
        <v>25867.79</v>
      </c>
      <c r="Q23" s="45">
        <f t="shared" si="2"/>
        <v>1</v>
      </c>
      <c r="R23" s="44">
        <v>19654.97</v>
      </c>
      <c r="S23" s="45">
        <f t="shared" si="3"/>
        <v>0.7598240901136124</v>
      </c>
      <c r="T23" s="44">
        <f t="shared" si="4"/>
        <v>6212.82</v>
      </c>
      <c r="U23" s="15">
        <f t="shared" si="5"/>
        <v>0.24017590988638765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11</v>
      </c>
      <c r="I24" s="14">
        <v>0</v>
      </c>
      <c r="J24" s="14">
        <v>11</v>
      </c>
      <c r="K24" s="14">
        <v>1</v>
      </c>
      <c r="L24" s="14">
        <v>5</v>
      </c>
      <c r="M24" s="13">
        <v>1</v>
      </c>
      <c r="N24" s="15">
        <f t="shared" si="6"/>
        <v>9.0909090909090912E-2</v>
      </c>
      <c r="O24" s="44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27295.11</v>
      </c>
      <c r="H25" s="14">
        <f t="shared" si="1"/>
        <v>25</v>
      </c>
      <c r="I25" s="14">
        <v>2</v>
      </c>
      <c r="J25" s="14">
        <v>23</v>
      </c>
      <c r="K25" s="14">
        <v>2</v>
      </c>
      <c r="L25" s="14">
        <v>48</v>
      </c>
      <c r="M25" s="13">
        <v>2</v>
      </c>
      <c r="N25" s="15">
        <f t="shared" si="6"/>
        <v>0.08</v>
      </c>
      <c r="O25" s="44">
        <v>27295.11</v>
      </c>
      <c r="P25" s="44">
        <v>27295.11</v>
      </c>
      <c r="Q25" s="45">
        <f t="shared" si="2"/>
        <v>1</v>
      </c>
      <c r="R25" s="44">
        <v>18872.53</v>
      </c>
      <c r="S25" s="45">
        <f t="shared" si="3"/>
        <v>0.69142531391153939</v>
      </c>
      <c r="T25" s="44">
        <f t="shared" si="4"/>
        <v>8422.5800000000017</v>
      </c>
      <c r="U25" s="15">
        <f t="shared" si="5"/>
        <v>0.30857468608846061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3</v>
      </c>
      <c r="I26" s="14">
        <v>0</v>
      </c>
      <c r="J26" s="14">
        <v>3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12</v>
      </c>
      <c r="I27" s="14">
        <v>2</v>
      </c>
      <c r="J27" s="14">
        <v>10</v>
      </c>
      <c r="K27" s="14">
        <v>0</v>
      </c>
      <c r="L27" s="14">
        <v>0</v>
      </c>
      <c r="M27" s="13">
        <v>0</v>
      </c>
      <c r="N27" s="15">
        <f t="shared" si="6"/>
        <v>0</v>
      </c>
      <c r="O27" s="44">
        <v>1</v>
      </c>
      <c r="P27" s="44">
        <v>1</v>
      </c>
      <c r="Q27" s="4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 ht="16.5" customHeight="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3</v>
      </c>
      <c r="I28" s="14">
        <v>0</v>
      </c>
      <c r="J28" s="14">
        <v>3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24080.91</v>
      </c>
      <c r="H29" s="14">
        <f t="shared" si="1"/>
        <v>31</v>
      </c>
      <c r="I29" s="14">
        <v>10</v>
      </c>
      <c r="J29" s="14">
        <v>21</v>
      </c>
      <c r="K29" s="14">
        <v>8</v>
      </c>
      <c r="L29" s="14">
        <v>34</v>
      </c>
      <c r="M29" s="13">
        <v>8</v>
      </c>
      <c r="N29" s="15">
        <f t="shared" si="6"/>
        <v>0.25806451612903225</v>
      </c>
      <c r="O29" s="44">
        <v>24080.91</v>
      </c>
      <c r="P29" s="44">
        <v>24080.91</v>
      </c>
      <c r="Q29" s="45">
        <f t="shared" si="2"/>
        <v>1</v>
      </c>
      <c r="R29" s="44">
        <v>16757.45</v>
      </c>
      <c r="S29" s="45">
        <f t="shared" si="3"/>
        <v>0.69588109419453004</v>
      </c>
      <c r="T29" s="44">
        <f t="shared" si="4"/>
        <v>7323.4599999999991</v>
      </c>
      <c r="U29" s="15">
        <f t="shared" si="5"/>
        <v>0.30411890580546996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14</v>
      </c>
      <c r="I30" s="14">
        <v>2</v>
      </c>
      <c r="J30" s="14">
        <v>12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1"/>
        <v>7</v>
      </c>
      <c r="I31" s="14">
        <v>0</v>
      </c>
      <c r="J31" s="14">
        <v>7</v>
      </c>
      <c r="K31" s="14">
        <v>0</v>
      </c>
      <c r="L31" s="14">
        <v>3</v>
      </c>
      <c r="M31" s="13">
        <v>0</v>
      </c>
      <c r="N31" s="15">
        <f t="shared" si="6"/>
        <v>0</v>
      </c>
      <c r="O31" s="44">
        <v>2300.0100000000002</v>
      </c>
      <c r="P31" s="44">
        <v>2300.0100000000002</v>
      </c>
      <c r="Q31" s="45">
        <f t="shared" si="2"/>
        <v>1</v>
      </c>
      <c r="R31" s="44">
        <v>2300.0100000000002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18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21</v>
      </c>
      <c r="M32" s="13">
        <v>2</v>
      </c>
      <c r="N32" s="15">
        <f t="shared" si="6"/>
        <v>0.18181818181818182</v>
      </c>
      <c r="O32" s="44">
        <v>5319.23</v>
      </c>
      <c r="P32" s="44">
        <v>5319.23</v>
      </c>
      <c r="Q32" s="45">
        <f t="shared" si="2"/>
        <v>1</v>
      </c>
      <c r="R32" s="44">
        <v>5319.23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4</v>
      </c>
      <c r="I33" s="14">
        <v>0</v>
      </c>
      <c r="J33" s="14">
        <v>4</v>
      </c>
      <c r="K33" s="14">
        <v>0</v>
      </c>
      <c r="L33" s="14">
        <v>7</v>
      </c>
      <c r="M33" s="13">
        <v>0</v>
      </c>
      <c r="N33" s="15">
        <f t="shared" si="6"/>
        <v>0</v>
      </c>
      <c r="O33" s="44">
        <v>4301.8599999999997</v>
      </c>
      <c r="P33" s="44">
        <v>4301.8599999999997</v>
      </c>
      <c r="Q33" s="45">
        <f t="shared" si="2"/>
        <v>1</v>
      </c>
      <c r="R33" s="44">
        <v>4301.8599999999997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 ht="16.5" customHeight="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9190.26</v>
      </c>
      <c r="H34" s="14">
        <f t="shared" si="1"/>
        <v>9</v>
      </c>
      <c r="I34" s="14">
        <v>0</v>
      </c>
      <c r="J34" s="14">
        <v>9</v>
      </c>
      <c r="K34" s="14">
        <v>0</v>
      </c>
      <c r="L34" s="14">
        <v>7</v>
      </c>
      <c r="M34" s="13">
        <v>0</v>
      </c>
      <c r="N34" s="15">
        <f t="shared" si="6"/>
        <v>0</v>
      </c>
      <c r="O34" s="44">
        <v>9190.26</v>
      </c>
      <c r="P34" s="44">
        <v>9190.26</v>
      </c>
      <c r="Q34" s="45">
        <f t="shared" si="2"/>
        <v>1</v>
      </c>
      <c r="R34" s="44">
        <v>7166.55</v>
      </c>
      <c r="S34" s="45">
        <f t="shared" si="3"/>
        <v>0.77979839525758787</v>
      </c>
      <c r="T34" s="44">
        <f t="shared" si="4"/>
        <v>2023.71</v>
      </c>
      <c r="U34" s="15">
        <f t="shared" si="5"/>
        <v>0.22020160474241207</v>
      </c>
    </row>
    <row r="35" spans="1:21" ht="17.25" customHeight="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 ht="16.5" customHeight="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f t="shared" si="1"/>
        <v>6</v>
      </c>
      <c r="I36" s="14">
        <v>1</v>
      </c>
      <c r="J36" s="14">
        <v>5</v>
      </c>
      <c r="K36" s="14">
        <v>3</v>
      </c>
      <c r="L36" s="14">
        <v>4</v>
      </c>
      <c r="M36" s="13">
        <v>3</v>
      </c>
      <c r="N36" s="15">
        <f t="shared" si="6"/>
        <v>0.5</v>
      </c>
      <c r="O36" s="44">
        <v>5444.47</v>
      </c>
      <c r="P36" s="44">
        <v>5444.47</v>
      </c>
      <c r="Q36" s="45">
        <f t="shared" si="2"/>
        <v>1</v>
      </c>
      <c r="R36" s="44">
        <v>3431.11</v>
      </c>
      <c r="S36" s="45">
        <f t="shared" si="3"/>
        <v>0.63020091946507184</v>
      </c>
      <c r="T36" s="44">
        <f t="shared" si="4"/>
        <v>2013.3600000000001</v>
      </c>
      <c r="U36" s="15">
        <f t="shared" si="5"/>
        <v>0.3697990805349281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6055.8</v>
      </c>
      <c r="H37" s="14">
        <f t="shared" si="1"/>
        <v>7</v>
      </c>
      <c r="I37" s="14">
        <v>2</v>
      </c>
      <c r="J37" s="14">
        <v>5</v>
      </c>
      <c r="K37" s="14">
        <v>2</v>
      </c>
      <c r="L37" s="14">
        <v>15</v>
      </c>
      <c r="M37" s="13">
        <v>2</v>
      </c>
      <c r="N37" s="15">
        <f t="shared" si="6"/>
        <v>0.2857142857142857</v>
      </c>
      <c r="O37" s="44">
        <v>6055.8</v>
      </c>
      <c r="P37" s="44">
        <v>6055.8</v>
      </c>
      <c r="Q37" s="45">
        <f t="shared" si="2"/>
        <v>1</v>
      </c>
      <c r="R37" s="44">
        <v>6055.8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1"/>
        <v>6</v>
      </c>
      <c r="I38" s="14">
        <v>0</v>
      </c>
      <c r="J38" s="14">
        <v>6</v>
      </c>
      <c r="K38" s="14">
        <v>1</v>
      </c>
      <c r="L38" s="14">
        <v>5</v>
      </c>
      <c r="M38" s="13">
        <v>1</v>
      </c>
      <c r="N38" s="15">
        <f t="shared" si="6"/>
        <v>0.16666666666666666</v>
      </c>
      <c r="O38" s="44">
        <v>1048.48</v>
      </c>
      <c r="P38" s="44">
        <v>1048.48</v>
      </c>
      <c r="Q38" s="45">
        <f t="shared" ref="Q38:Q69" si="7">IF(O38=0,0,P38/O38)</f>
        <v>1</v>
      </c>
      <c r="R38" s="44">
        <v>1048.48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 ht="17.25" customHeight="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4041.57</v>
      </c>
      <c r="H39" s="14">
        <f t="shared" si="1"/>
        <v>8</v>
      </c>
      <c r="I39" s="14">
        <v>1</v>
      </c>
      <c r="J39" s="14">
        <v>7</v>
      </c>
      <c r="K39" s="14">
        <v>3</v>
      </c>
      <c r="L39" s="14">
        <v>5</v>
      </c>
      <c r="M39" s="13">
        <v>3</v>
      </c>
      <c r="N39" s="15">
        <f t="shared" si="6"/>
        <v>0.375</v>
      </c>
      <c r="O39" s="44">
        <v>4041.57</v>
      </c>
      <c r="P39" s="44">
        <v>4041.57</v>
      </c>
      <c r="Q39" s="45">
        <f t="shared" si="7"/>
        <v>1</v>
      </c>
      <c r="R39" s="44">
        <v>4041.57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28079.93</v>
      </c>
      <c r="H40" s="14">
        <v>26</v>
      </c>
      <c r="I40" s="14">
        <v>5</v>
      </c>
      <c r="J40" s="14">
        <v>21</v>
      </c>
      <c r="K40" s="14">
        <v>10</v>
      </c>
      <c r="L40" s="14">
        <v>31</v>
      </c>
      <c r="M40" s="13">
        <v>10</v>
      </c>
      <c r="N40" s="15">
        <f t="shared" si="6"/>
        <v>0.38461538461538464</v>
      </c>
      <c r="O40" s="44">
        <v>28079.93</v>
      </c>
      <c r="P40" s="44">
        <v>28079.93</v>
      </c>
      <c r="Q40" s="45">
        <f t="shared" si="7"/>
        <v>1</v>
      </c>
      <c r="R40" s="44">
        <v>21026.66</v>
      </c>
      <c r="S40" s="45">
        <f t="shared" si="3"/>
        <v>0.74881454476560305</v>
      </c>
      <c r="T40" s="44">
        <f t="shared" si="4"/>
        <v>7053.27</v>
      </c>
      <c r="U40" s="15">
        <f t="shared" si="5"/>
        <v>0.25118545523439695</v>
      </c>
    </row>
    <row r="41" spans="1:21" ht="18.75" customHeight="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7452.86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 ht="18.75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f t="shared" si="8"/>
        <v>12</v>
      </c>
      <c r="I42" s="14">
        <v>3</v>
      </c>
      <c r="J42" s="14">
        <v>9</v>
      </c>
      <c r="K42" s="14">
        <v>3</v>
      </c>
      <c r="L42" s="14">
        <v>25</v>
      </c>
      <c r="M42" s="13">
        <v>2</v>
      </c>
      <c r="N42" s="15">
        <f t="shared" si="6"/>
        <v>0.25</v>
      </c>
      <c r="O42" s="48">
        <v>11331.69</v>
      </c>
      <c r="P42" s="48">
        <v>11331.69</v>
      </c>
      <c r="Q42" s="45">
        <f t="shared" si="7"/>
        <v>1</v>
      </c>
      <c r="R42" s="44">
        <v>9147.94</v>
      </c>
      <c r="S42" s="45">
        <f t="shared" si="3"/>
        <v>0.80728823326441157</v>
      </c>
      <c r="T42" s="44">
        <f t="shared" si="4"/>
        <v>2183.75</v>
      </c>
      <c r="U42" s="15">
        <f t="shared" si="5"/>
        <v>0.19271176673558843</v>
      </c>
    </row>
    <row r="43" spans="1:21" ht="17.25" customHeight="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18</v>
      </c>
      <c r="I43" s="14">
        <v>0</v>
      </c>
      <c r="J43" s="14">
        <v>18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4917.09</v>
      </c>
      <c r="H44" s="14">
        <f t="shared" si="8"/>
        <v>5</v>
      </c>
      <c r="I44" s="14">
        <v>1</v>
      </c>
      <c r="J44" s="14">
        <v>4</v>
      </c>
      <c r="K44" s="14">
        <v>3</v>
      </c>
      <c r="L44" s="14">
        <v>6</v>
      </c>
      <c r="M44" s="13">
        <v>3</v>
      </c>
      <c r="N44" s="15">
        <f t="shared" si="6"/>
        <v>0.6</v>
      </c>
      <c r="O44" s="44">
        <v>4917.09</v>
      </c>
      <c r="P44" s="44">
        <v>4917.09</v>
      </c>
      <c r="Q44" s="45">
        <f t="shared" si="7"/>
        <v>1</v>
      </c>
      <c r="R44" s="44">
        <v>4338.54</v>
      </c>
      <c r="S44" s="45">
        <f t="shared" ref="S44:S80" si="10">IF(P44=0,0,R44/P44)</f>
        <v>0.88233894437563676</v>
      </c>
      <c r="T44" s="44">
        <f t="shared" ref="T44:T76" si="11">(P44-R44)</f>
        <v>578.55000000000018</v>
      </c>
      <c r="U44" s="15">
        <f t="shared" ref="U44:U80" si="12">IF(P44=0,0,T44/P44)</f>
        <v>0.11766105562436323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13875.3</v>
      </c>
      <c r="H45" s="14">
        <f t="shared" si="8"/>
        <v>11</v>
      </c>
      <c r="I45" s="14">
        <v>1</v>
      </c>
      <c r="J45" s="14">
        <v>10</v>
      </c>
      <c r="K45" s="14">
        <v>1</v>
      </c>
      <c r="L45" s="14">
        <v>13</v>
      </c>
      <c r="M45" s="13">
        <v>1</v>
      </c>
      <c r="N45" s="15">
        <f t="shared" si="6"/>
        <v>9.0909090909090912E-2</v>
      </c>
      <c r="O45" s="44">
        <v>13875.3</v>
      </c>
      <c r="P45" s="44">
        <v>13875.3</v>
      </c>
      <c r="Q45" s="45">
        <f t="shared" si="7"/>
        <v>1</v>
      </c>
      <c r="R45" s="44">
        <v>11981.61</v>
      </c>
      <c r="S45" s="45">
        <f t="shared" si="10"/>
        <v>0.86352078873970306</v>
      </c>
      <c r="T45" s="44">
        <f t="shared" si="11"/>
        <v>1893.6899999999987</v>
      </c>
      <c r="U45" s="15">
        <f t="shared" si="12"/>
        <v>0.136479211260297</v>
      </c>
    </row>
    <row r="46" spans="1:21" ht="19.5" customHeight="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7902.65</v>
      </c>
      <c r="H46" s="14">
        <f t="shared" si="8"/>
        <v>8</v>
      </c>
      <c r="I46" s="14">
        <v>1</v>
      </c>
      <c r="J46" s="14">
        <v>7</v>
      </c>
      <c r="K46" s="14">
        <v>0</v>
      </c>
      <c r="L46" s="14">
        <v>17</v>
      </c>
      <c r="M46" s="13">
        <v>0</v>
      </c>
      <c r="N46" s="15">
        <f t="shared" si="6"/>
        <v>0</v>
      </c>
      <c r="O46" s="44">
        <v>7902.65</v>
      </c>
      <c r="P46" s="44">
        <v>7902.65</v>
      </c>
      <c r="Q46" s="45">
        <f t="shared" si="7"/>
        <v>1</v>
      </c>
      <c r="R46" s="44">
        <v>4690.3100000000004</v>
      </c>
      <c r="S46" s="45">
        <f t="shared" si="10"/>
        <v>0.59351103743680922</v>
      </c>
      <c r="T46" s="44">
        <f t="shared" si="11"/>
        <v>3212.3399999999992</v>
      </c>
      <c r="U46" s="15">
        <f t="shared" si="12"/>
        <v>0.40648896256319073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26379.96</v>
      </c>
      <c r="H47" s="14">
        <f t="shared" si="8"/>
        <v>15</v>
      </c>
      <c r="I47" s="14">
        <v>2</v>
      </c>
      <c r="J47" s="14">
        <v>13</v>
      </c>
      <c r="K47" s="14">
        <v>4</v>
      </c>
      <c r="L47" s="14">
        <v>18</v>
      </c>
      <c r="M47" s="13">
        <v>4</v>
      </c>
      <c r="N47" s="15">
        <f t="shared" si="6"/>
        <v>0.26666666666666666</v>
      </c>
      <c r="O47" s="44">
        <v>26379.96</v>
      </c>
      <c r="P47" s="44">
        <v>26379.96</v>
      </c>
      <c r="Q47" s="45">
        <f t="shared" si="7"/>
        <v>1</v>
      </c>
      <c r="R47" s="44">
        <v>22356.68</v>
      </c>
      <c r="S47" s="45">
        <f t="shared" si="10"/>
        <v>0.84748725926802015</v>
      </c>
      <c r="T47" s="44">
        <f t="shared" si="11"/>
        <v>4023.2799999999988</v>
      </c>
      <c r="U47" s="15">
        <f t="shared" si="12"/>
        <v>0.15251274073197985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23</v>
      </c>
      <c r="I48" s="14">
        <v>2</v>
      </c>
      <c r="J48" s="14">
        <v>21</v>
      </c>
      <c r="K48" s="14">
        <v>4</v>
      </c>
      <c r="L48" s="14">
        <v>4</v>
      </c>
      <c r="M48" s="13">
        <v>4</v>
      </c>
      <c r="N48" s="15">
        <f t="shared" si="6"/>
        <v>0.17391304347826086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12613.25</v>
      </c>
      <c r="H49" s="14">
        <f t="shared" si="8"/>
        <v>14</v>
      </c>
      <c r="I49" s="14">
        <v>0</v>
      </c>
      <c r="J49" s="14">
        <v>14</v>
      </c>
      <c r="K49" s="14">
        <v>2</v>
      </c>
      <c r="L49" s="14">
        <v>15</v>
      </c>
      <c r="M49" s="13">
        <v>2</v>
      </c>
      <c r="N49" s="15">
        <f t="shared" si="6"/>
        <v>0.14285714285714285</v>
      </c>
      <c r="O49" s="44">
        <v>12613.25</v>
      </c>
      <c r="P49" s="44">
        <v>12613.25</v>
      </c>
      <c r="Q49" s="45">
        <f t="shared" si="7"/>
        <v>1</v>
      </c>
      <c r="R49" s="44">
        <v>7030.55</v>
      </c>
      <c r="S49" s="45">
        <f t="shared" si="10"/>
        <v>0.55739401026698121</v>
      </c>
      <c r="T49" s="44">
        <f t="shared" si="11"/>
        <v>5582.7</v>
      </c>
      <c r="U49" s="15">
        <f t="shared" si="12"/>
        <v>0.44260598973301885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17049.38</v>
      </c>
      <c r="H50" s="14">
        <f t="shared" si="8"/>
        <v>17</v>
      </c>
      <c r="I50" s="14">
        <v>0</v>
      </c>
      <c r="J50" s="14">
        <v>17</v>
      </c>
      <c r="K50" s="14">
        <v>3</v>
      </c>
      <c r="L50" s="14">
        <v>16</v>
      </c>
      <c r="M50" s="13">
        <v>3</v>
      </c>
      <c r="N50" s="15">
        <f t="shared" si="6"/>
        <v>0.17647058823529413</v>
      </c>
      <c r="O50" s="44">
        <v>17049.38</v>
      </c>
      <c r="P50" s="44">
        <v>17049.38</v>
      </c>
      <c r="Q50" s="45">
        <f t="shared" si="7"/>
        <v>1</v>
      </c>
      <c r="R50" s="44">
        <v>14104.26</v>
      </c>
      <c r="S50" s="45">
        <f t="shared" si="10"/>
        <v>0.8272594076734755</v>
      </c>
      <c r="T50" s="44">
        <f t="shared" si="11"/>
        <v>2945.1200000000008</v>
      </c>
      <c r="U50" s="15">
        <f t="shared" si="12"/>
        <v>0.17274059232652453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6</v>
      </c>
      <c r="I51" s="14">
        <v>0</v>
      </c>
      <c r="J51" s="14">
        <v>6</v>
      </c>
      <c r="K51" s="14">
        <v>1</v>
      </c>
      <c r="L51" s="14">
        <v>5</v>
      </c>
      <c r="M51" s="13">
        <v>1</v>
      </c>
      <c r="N51" s="15">
        <v>0</v>
      </c>
      <c r="O51" s="44">
        <v>2250.2399999999998</v>
      </c>
      <c r="P51" s="44">
        <v>2250.2399999999998</v>
      </c>
      <c r="Q51" s="45">
        <f t="shared" si="7"/>
        <v>1</v>
      </c>
      <c r="R51" s="44">
        <v>0</v>
      </c>
      <c r="S51" s="45">
        <f t="shared" si="10"/>
        <v>0</v>
      </c>
      <c r="T51" s="44">
        <f t="shared" si="11"/>
        <v>2250.2399999999998</v>
      </c>
      <c r="U51" s="15">
        <f t="shared" si="12"/>
        <v>1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10</v>
      </c>
      <c r="I52" s="14">
        <v>1</v>
      </c>
      <c r="J52" s="14">
        <v>9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</v>
      </c>
      <c r="O52" s="44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3</v>
      </c>
      <c r="I54" s="14">
        <v>0</v>
      </c>
      <c r="J54" s="14">
        <v>3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9</v>
      </c>
      <c r="I55" s="14">
        <v>1</v>
      </c>
      <c r="J55" s="14">
        <v>8</v>
      </c>
      <c r="K55" s="14">
        <v>0</v>
      </c>
      <c r="L55" s="14">
        <v>9</v>
      </c>
      <c r="M55" s="13">
        <v>2</v>
      </c>
      <c r="N55" s="15">
        <f t="shared" si="14"/>
        <v>0</v>
      </c>
      <c r="O55" s="44">
        <v>6565.7</v>
      </c>
      <c r="P55" s="44">
        <v>6565.7</v>
      </c>
      <c r="Q55" s="45">
        <f t="shared" si="7"/>
        <v>1</v>
      </c>
      <c r="R55" s="44">
        <v>6565.7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9.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10</v>
      </c>
      <c r="I57" s="14">
        <v>3</v>
      </c>
      <c r="J57" s="14">
        <v>7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 ht="18" customHeight="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9</v>
      </c>
      <c r="I58" s="14">
        <v>0</v>
      </c>
      <c r="J58" s="14">
        <v>9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 ht="16.5" customHeight="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11496.57</v>
      </c>
      <c r="H59" s="14">
        <f t="shared" si="15"/>
        <v>12</v>
      </c>
      <c r="I59" s="14">
        <v>1</v>
      </c>
      <c r="J59" s="14">
        <v>11</v>
      </c>
      <c r="K59" s="14">
        <v>2</v>
      </c>
      <c r="L59" s="14">
        <v>13</v>
      </c>
      <c r="M59" s="13">
        <v>2</v>
      </c>
      <c r="N59" s="15">
        <f t="shared" si="14"/>
        <v>0.16666666666666666</v>
      </c>
      <c r="O59" s="44">
        <v>11496.57</v>
      </c>
      <c r="P59" s="44">
        <v>11496.57</v>
      </c>
      <c r="Q59" s="45">
        <f t="shared" si="7"/>
        <v>1</v>
      </c>
      <c r="R59" s="44">
        <v>11327.27</v>
      </c>
      <c r="S59" s="45">
        <f t="shared" si="10"/>
        <v>0.98527386864082078</v>
      </c>
      <c r="T59" s="44">
        <f t="shared" si="11"/>
        <v>169.29999999999927</v>
      </c>
      <c r="U59" s="15">
        <f t="shared" si="12"/>
        <v>1.472613135917924E-2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3</v>
      </c>
      <c r="I60" s="14">
        <v>0</v>
      </c>
      <c r="J60" s="14">
        <v>3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44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 ht="13.5" customHeight="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15415.27</v>
      </c>
      <c r="H61" s="14">
        <f t="shared" si="15"/>
        <v>14</v>
      </c>
      <c r="I61" s="14">
        <v>5</v>
      </c>
      <c r="J61" s="14">
        <v>9</v>
      </c>
      <c r="K61" s="14">
        <v>3</v>
      </c>
      <c r="L61" s="14">
        <v>13</v>
      </c>
      <c r="M61" s="13">
        <v>3</v>
      </c>
      <c r="N61" s="15">
        <f t="shared" si="14"/>
        <v>0.21428571428571427</v>
      </c>
      <c r="O61" s="44">
        <v>15415.27</v>
      </c>
      <c r="P61" s="44">
        <v>15415.27</v>
      </c>
      <c r="Q61" s="45">
        <f t="shared" si="7"/>
        <v>1</v>
      </c>
      <c r="R61" s="44">
        <v>11278.8</v>
      </c>
      <c r="S61" s="45">
        <f t="shared" si="10"/>
        <v>0.73166412265240888</v>
      </c>
      <c r="T61" s="44">
        <f t="shared" si="11"/>
        <v>4136.4700000000012</v>
      </c>
      <c r="U61" s="15">
        <f t="shared" si="12"/>
        <v>0.26833587734759112</v>
      </c>
    </row>
    <row r="62" spans="1:21" ht="19.5" customHeight="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12386.82</v>
      </c>
      <c r="H62" s="14">
        <f t="shared" si="15"/>
        <v>22</v>
      </c>
      <c r="I62" s="14">
        <v>4</v>
      </c>
      <c r="J62" s="14">
        <v>18</v>
      </c>
      <c r="K62" s="14">
        <v>4</v>
      </c>
      <c r="L62" s="14">
        <v>22</v>
      </c>
      <c r="M62" s="13">
        <v>4</v>
      </c>
      <c r="N62" s="15">
        <f t="shared" si="14"/>
        <v>0.18181818181818182</v>
      </c>
      <c r="O62" s="44">
        <v>12386.82</v>
      </c>
      <c r="P62" s="44">
        <v>12386.82</v>
      </c>
      <c r="Q62" s="45">
        <f t="shared" si="7"/>
        <v>1</v>
      </c>
      <c r="R62" s="44">
        <v>10628.59</v>
      </c>
      <c r="S62" s="45">
        <f t="shared" si="10"/>
        <v>0.85805638573903553</v>
      </c>
      <c r="T62" s="44">
        <f t="shared" si="11"/>
        <v>1758.2299999999996</v>
      </c>
      <c r="U62" s="15">
        <f t="shared" si="12"/>
        <v>0.14194361426096444</v>
      </c>
    </row>
    <row r="63" spans="1:21" ht="21" customHeight="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12</v>
      </c>
      <c r="I63" s="14">
        <v>1</v>
      </c>
      <c r="J63" s="14">
        <v>11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7"/>
        <v>1</v>
      </c>
      <c r="R63" s="44">
        <v>0</v>
      </c>
      <c r="S63" s="45">
        <f t="shared" si="10"/>
        <v>0</v>
      </c>
      <c r="T63" s="44">
        <f t="shared" si="11"/>
        <v>7750.29</v>
      </c>
      <c r="U63" s="15">
        <f t="shared" si="12"/>
        <v>1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8073.88</v>
      </c>
      <c r="H64" s="14">
        <f t="shared" si="15"/>
        <v>8</v>
      </c>
      <c r="I64" s="14">
        <v>0</v>
      </c>
      <c r="J64" s="14">
        <v>8</v>
      </c>
      <c r="K64" s="14">
        <v>5</v>
      </c>
      <c r="L64" s="14">
        <v>15</v>
      </c>
      <c r="M64" s="13">
        <v>5</v>
      </c>
      <c r="N64" s="15">
        <f t="shared" ref="N64:N73" si="17">IF(H64=0,0,K64/H64)</f>
        <v>0.625</v>
      </c>
      <c r="O64" s="44">
        <v>8073.88</v>
      </c>
      <c r="P64" s="44">
        <v>8073.88</v>
      </c>
      <c r="Q64" s="45">
        <f t="shared" si="7"/>
        <v>1</v>
      </c>
      <c r="R64" s="44">
        <v>7647.58</v>
      </c>
      <c r="S64" s="45">
        <f t="shared" si="10"/>
        <v>0.94720010701174651</v>
      </c>
      <c r="T64" s="44">
        <f t="shared" si="11"/>
        <v>426.30000000000018</v>
      </c>
      <c r="U64" s="15">
        <f t="shared" si="12"/>
        <v>5.2799892988253501E-2</v>
      </c>
    </row>
    <row r="65" spans="1:21" ht="20.25" customHeight="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3537.99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 ht="17.25" customHeight="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9598.2000000000007</v>
      </c>
      <c r="H66" s="14">
        <f t="shared" si="15"/>
        <v>9</v>
      </c>
      <c r="I66" s="14">
        <v>0</v>
      </c>
      <c r="J66" s="14">
        <v>9</v>
      </c>
      <c r="K66" s="14">
        <v>1</v>
      </c>
      <c r="L66" s="14">
        <v>11</v>
      </c>
      <c r="M66" s="13">
        <v>1</v>
      </c>
      <c r="N66" s="15">
        <f t="shared" si="17"/>
        <v>0.1111111111111111</v>
      </c>
      <c r="O66" s="44">
        <v>9598.2000000000007</v>
      </c>
      <c r="P66" s="44">
        <v>9598.2000000000007</v>
      </c>
      <c r="Q66" s="45">
        <f t="shared" si="7"/>
        <v>1</v>
      </c>
      <c r="R66" s="44">
        <v>8571.43</v>
      </c>
      <c r="S66" s="45">
        <f t="shared" si="10"/>
        <v>0.89302473380425496</v>
      </c>
      <c r="T66" s="44">
        <f t="shared" si="11"/>
        <v>1026.7700000000004</v>
      </c>
      <c r="U66" s="15">
        <f t="shared" si="12"/>
        <v>0.10697526619574507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3988.23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8</v>
      </c>
      <c r="M67" s="13">
        <v>0</v>
      </c>
      <c r="N67" s="15">
        <f t="shared" si="17"/>
        <v>0</v>
      </c>
      <c r="O67" s="44">
        <v>3988.23</v>
      </c>
      <c r="P67" s="44">
        <v>3988.23</v>
      </c>
      <c r="Q67" s="45">
        <f t="shared" si="7"/>
        <v>1</v>
      </c>
      <c r="R67" s="44">
        <v>3988.23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5987.07</v>
      </c>
      <c r="H68" s="14">
        <f t="shared" si="15"/>
        <v>9</v>
      </c>
      <c r="I68" s="14">
        <v>5</v>
      </c>
      <c r="J68" s="14">
        <v>4</v>
      </c>
      <c r="K68" s="14">
        <v>3</v>
      </c>
      <c r="L68" s="14">
        <v>5</v>
      </c>
      <c r="M68" s="13">
        <v>3</v>
      </c>
      <c r="N68" s="15">
        <f t="shared" si="17"/>
        <v>0.33333333333333331</v>
      </c>
      <c r="O68" s="44">
        <v>5987.07</v>
      </c>
      <c r="P68" s="44">
        <v>5987.07</v>
      </c>
      <c r="Q68" s="45">
        <f t="shared" si="7"/>
        <v>1</v>
      </c>
      <c r="R68" s="44">
        <v>5987.07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19101.28</v>
      </c>
      <c r="H69" s="14">
        <f t="shared" si="15"/>
        <v>31</v>
      </c>
      <c r="I69" s="14">
        <v>4</v>
      </c>
      <c r="J69" s="14">
        <v>27</v>
      </c>
      <c r="K69" s="14">
        <v>2</v>
      </c>
      <c r="L69" s="14">
        <v>30</v>
      </c>
      <c r="M69" s="13">
        <v>2</v>
      </c>
      <c r="N69" s="15">
        <f t="shared" si="17"/>
        <v>6.4516129032258063E-2</v>
      </c>
      <c r="O69" s="44">
        <v>19101.28</v>
      </c>
      <c r="P69" s="44">
        <v>19101.28</v>
      </c>
      <c r="Q69" s="45">
        <f t="shared" si="7"/>
        <v>1</v>
      </c>
      <c r="R69" s="44">
        <v>5077.6000000000004</v>
      </c>
      <c r="S69" s="45">
        <f t="shared" si="10"/>
        <v>0.26582511747903809</v>
      </c>
      <c r="T69" s="44">
        <f t="shared" si="11"/>
        <v>14023.679999999998</v>
      </c>
      <c r="U69" s="15">
        <f t="shared" si="12"/>
        <v>0.73417488252096186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14</v>
      </c>
      <c r="I70" s="14">
        <v>4</v>
      </c>
      <c r="J70" s="14">
        <v>10</v>
      </c>
      <c r="K70" s="14">
        <v>5</v>
      </c>
      <c r="L70" s="14">
        <v>10</v>
      </c>
      <c r="M70" s="13">
        <v>5</v>
      </c>
      <c r="N70" s="15">
        <f t="shared" si="17"/>
        <v>0.35714285714285715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 ht="18" customHeight="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9963.18</v>
      </c>
      <c r="H71" s="14">
        <f t="shared" si="15"/>
        <v>28</v>
      </c>
      <c r="I71" s="14">
        <v>0</v>
      </c>
      <c r="J71" s="14">
        <v>28</v>
      </c>
      <c r="K71" s="14">
        <v>5</v>
      </c>
      <c r="L71" s="14">
        <v>19</v>
      </c>
      <c r="M71" s="13">
        <v>5</v>
      </c>
      <c r="N71" s="15">
        <f t="shared" si="17"/>
        <v>0.17857142857142858</v>
      </c>
      <c r="O71" s="44">
        <v>9963.18</v>
      </c>
      <c r="P71" s="44">
        <v>9963.18</v>
      </c>
      <c r="Q71" s="45">
        <f t="shared" si="18"/>
        <v>1</v>
      </c>
      <c r="R71" s="44">
        <v>3039.76</v>
      </c>
      <c r="S71" s="45">
        <f t="shared" si="10"/>
        <v>0.30509937590207142</v>
      </c>
      <c r="T71" s="44">
        <f t="shared" si="11"/>
        <v>6923.42</v>
      </c>
      <c r="U71" s="15">
        <f t="shared" si="12"/>
        <v>0.69490062409792852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20843.849999999999</v>
      </c>
      <c r="H72" s="14">
        <f t="shared" si="15"/>
        <v>17</v>
      </c>
      <c r="I72" s="14">
        <v>3</v>
      </c>
      <c r="J72" s="14">
        <v>14</v>
      </c>
      <c r="K72" s="14">
        <v>2</v>
      </c>
      <c r="L72" s="14">
        <v>19</v>
      </c>
      <c r="M72" s="13">
        <v>2</v>
      </c>
      <c r="N72" s="15">
        <f t="shared" si="17"/>
        <v>0.11764705882352941</v>
      </c>
      <c r="O72" s="44">
        <v>20843.849999999999</v>
      </c>
      <c r="P72" s="44">
        <v>20843.849999999999</v>
      </c>
      <c r="Q72" s="45">
        <f t="shared" si="18"/>
        <v>1</v>
      </c>
      <c r="R72" s="44">
        <v>20843.849999999999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5"/>
        <v>11</v>
      </c>
      <c r="I73" s="14">
        <v>1</v>
      </c>
      <c r="J73" s="14">
        <v>10</v>
      </c>
      <c r="K73" s="14">
        <v>3</v>
      </c>
      <c r="L73" s="14">
        <v>9</v>
      </c>
      <c r="M73" s="13">
        <v>3</v>
      </c>
      <c r="N73" s="15">
        <f t="shared" si="17"/>
        <v>0.27272727272727271</v>
      </c>
      <c r="O73" s="44">
        <v>23320.85</v>
      </c>
      <c r="P73" s="44">
        <v>23320.85</v>
      </c>
      <c r="Q73" s="45">
        <f t="shared" si="18"/>
        <v>1</v>
      </c>
      <c r="R73" s="44">
        <v>23320.85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4</v>
      </c>
      <c r="I74" s="14">
        <v>2</v>
      </c>
      <c r="J74" s="14">
        <v>2</v>
      </c>
      <c r="K74" s="14">
        <v>2</v>
      </c>
      <c r="L74" s="14">
        <v>6</v>
      </c>
      <c r="M74" s="13">
        <v>2</v>
      </c>
      <c r="N74" s="15">
        <v>0</v>
      </c>
      <c r="O74" s="44">
        <v>5732.27</v>
      </c>
      <c r="P74" s="44">
        <v>5732.27</v>
      </c>
      <c r="Q74" s="45">
        <f t="shared" si="18"/>
        <v>1</v>
      </c>
      <c r="R74" s="44">
        <v>2278.88</v>
      </c>
      <c r="S74" s="45">
        <f t="shared" si="10"/>
        <v>0.39755280194408149</v>
      </c>
      <c r="T74" s="44">
        <f t="shared" si="11"/>
        <v>3453.3900000000003</v>
      </c>
      <c r="U74" s="15">
        <f t="shared" si="12"/>
        <v>0.60244719805591851</v>
      </c>
    </row>
    <row r="75" spans="1:21" ht="18.75" customHeight="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8</v>
      </c>
      <c r="I75" s="14">
        <v>0</v>
      </c>
      <c r="J75" s="14">
        <v>8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0.125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 ht="19.5" customHeight="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3091.17</v>
      </c>
      <c r="H76" s="14">
        <f t="shared" si="15"/>
        <v>8</v>
      </c>
      <c r="I76" s="14">
        <v>0</v>
      </c>
      <c r="J76" s="14">
        <v>8</v>
      </c>
      <c r="K76" s="14">
        <v>0</v>
      </c>
      <c r="L76" s="14">
        <v>6</v>
      </c>
      <c r="M76" s="13">
        <v>0</v>
      </c>
      <c r="N76" s="15">
        <f t="shared" si="19"/>
        <v>0</v>
      </c>
      <c r="O76" s="44">
        <v>3091.17</v>
      </c>
      <c r="P76" s="44">
        <v>3091.17</v>
      </c>
      <c r="Q76" s="45">
        <f t="shared" si="18"/>
        <v>1</v>
      </c>
      <c r="R76" s="44">
        <v>2939.19</v>
      </c>
      <c r="S76" s="45">
        <f t="shared" si="10"/>
        <v>0.95083415017614692</v>
      </c>
      <c r="T76" s="44">
        <f t="shared" si="11"/>
        <v>151.98000000000002</v>
      </c>
      <c r="U76" s="15">
        <f t="shared" si="12"/>
        <v>4.9165849823853108E-2</v>
      </c>
    </row>
    <row r="77" spans="1:21" ht="17.25" customHeight="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1924.2</v>
      </c>
      <c r="H77" s="14">
        <f t="shared" si="15"/>
        <v>2</v>
      </c>
      <c r="I77" s="14">
        <v>0</v>
      </c>
      <c r="J77" s="14">
        <v>2</v>
      </c>
      <c r="K77" s="14">
        <v>0</v>
      </c>
      <c r="L77" s="14">
        <v>4</v>
      </c>
      <c r="M77" s="13">
        <v>0</v>
      </c>
      <c r="N77" s="15">
        <f t="shared" si="19"/>
        <v>0</v>
      </c>
      <c r="O77" s="44">
        <v>1924.2</v>
      </c>
      <c r="P77" s="44">
        <v>1924.2</v>
      </c>
      <c r="Q77" s="45">
        <f t="shared" si="18"/>
        <v>1</v>
      </c>
      <c r="R77" s="44">
        <v>0</v>
      </c>
      <c r="S77" s="45">
        <f t="shared" si="10"/>
        <v>0</v>
      </c>
      <c r="T77" s="44"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12046.44</v>
      </c>
      <c r="H78" s="14">
        <f t="shared" si="15"/>
        <v>33</v>
      </c>
      <c r="I78" s="14">
        <v>2</v>
      </c>
      <c r="J78" s="14">
        <v>31</v>
      </c>
      <c r="K78" s="14">
        <v>6</v>
      </c>
      <c r="L78" s="14">
        <v>25</v>
      </c>
      <c r="M78" s="13">
        <v>6</v>
      </c>
      <c r="N78" s="15">
        <f t="shared" si="19"/>
        <v>0.18181818181818182</v>
      </c>
      <c r="O78" s="44">
        <v>12046.44</v>
      </c>
      <c r="P78" s="44">
        <v>12046.44</v>
      </c>
      <c r="Q78" s="45">
        <f t="shared" si="18"/>
        <v>1</v>
      </c>
      <c r="R78" s="44">
        <v>12046.44</v>
      </c>
      <c r="S78" s="45">
        <f t="shared" si="10"/>
        <v>1</v>
      </c>
      <c r="T78" s="44">
        <f>(P78-R78)</f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9048.34</v>
      </c>
      <c r="H79" s="14">
        <f t="shared" si="15"/>
        <v>14</v>
      </c>
      <c r="I79" s="14">
        <v>2</v>
      </c>
      <c r="J79" s="14">
        <v>12</v>
      </c>
      <c r="K79" s="14">
        <v>0</v>
      </c>
      <c r="L79" s="14">
        <v>16</v>
      </c>
      <c r="M79" s="13">
        <v>0</v>
      </c>
      <c r="N79" s="15">
        <f t="shared" si="19"/>
        <v>0</v>
      </c>
      <c r="O79" s="44">
        <v>9048.34</v>
      </c>
      <c r="P79" s="44">
        <v>9048.34</v>
      </c>
      <c r="Q79" s="45">
        <f t="shared" si="18"/>
        <v>1</v>
      </c>
      <c r="R79" s="44">
        <v>9048.34</v>
      </c>
      <c r="S79" s="45">
        <f t="shared" si="10"/>
        <v>1</v>
      </c>
      <c r="T79" s="44">
        <f>(P79-R79)</f>
        <v>0</v>
      </c>
      <c r="U79" s="15">
        <f t="shared" si="12"/>
        <v>0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589216.38</v>
      </c>
      <c r="H80" s="19">
        <f t="shared" si="20"/>
        <v>929</v>
      </c>
      <c r="I80" s="19">
        <f t="shared" si="20"/>
        <v>129</v>
      </c>
      <c r="J80" s="19">
        <f t="shared" si="20"/>
        <v>800</v>
      </c>
      <c r="K80" s="19">
        <f t="shared" si="20"/>
        <v>157</v>
      </c>
      <c r="L80" s="19">
        <f t="shared" si="20"/>
        <v>858</v>
      </c>
      <c r="M80" s="19">
        <f t="shared" si="20"/>
        <v>158</v>
      </c>
      <c r="N80" s="15">
        <f t="shared" si="19"/>
        <v>0.16899892357373519</v>
      </c>
      <c r="O80" s="46">
        <f>SUM(O6:O79)</f>
        <v>604946.17999999993</v>
      </c>
      <c r="P80" s="46">
        <f>SUM(P6:P79)</f>
        <v>604946.17999999993</v>
      </c>
      <c r="Q80" s="45">
        <f t="shared" si="18"/>
        <v>1</v>
      </c>
      <c r="R80" s="46">
        <f>SUM(R6:R79)</f>
        <v>492166.01999999996</v>
      </c>
      <c r="S80" s="45">
        <f t="shared" si="10"/>
        <v>0.81356992782399251</v>
      </c>
      <c r="T80" s="46">
        <f>SUM(T6:T79)</f>
        <v>110854.95999999999</v>
      </c>
      <c r="U80" s="15">
        <f t="shared" si="12"/>
        <v>0.18324764031074633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U80"/>
  <sheetViews>
    <sheetView workbookViewId="0">
      <selection activeCell="J7" sqref="J7"/>
    </sheetView>
  </sheetViews>
  <sheetFormatPr defaultRowHeight="15"/>
  <cols>
    <col min="1" max="1" width="8.7109375"/>
    <col min="2" max="2" width="18"/>
    <col min="3" max="3" width="21"/>
    <col min="4" max="4" width="37.140625"/>
    <col min="5" max="5" width="24.85546875"/>
    <col min="6" max="6" width="16.42578125"/>
    <col min="7" max="7" width="19"/>
    <col min="8" max="8" width="16.28515625"/>
    <col min="9" max="9" width="20"/>
    <col min="10" max="10" width="17.5703125"/>
    <col min="11" max="11" width="8.7109375"/>
    <col min="12" max="12" width="12.85546875"/>
    <col min="13" max="13" width="17.5703125"/>
    <col min="14" max="14" width="14.85546875"/>
    <col min="15" max="15" width="21.5703125"/>
    <col min="16" max="16" width="13.5703125" style="43"/>
    <col min="17" max="17" width="16"/>
    <col min="18" max="18" width="13.42578125"/>
    <col min="19" max="19" width="8.7109375"/>
    <col min="20" max="20" width="14.140625"/>
    <col min="21" max="1025" width="8.7109375"/>
  </cols>
  <sheetData>
    <row r="1" spans="1:21" ht="63" customHeight="1">
      <c r="A1" s="116" t="s">
        <v>227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60.7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86.2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6917.97</v>
      </c>
      <c r="H6" s="14">
        <f t="shared" ref="H6:H39" si="1">SUM(I6+J6)</f>
        <v>16</v>
      </c>
      <c r="I6" s="14">
        <v>4</v>
      </c>
      <c r="J6" s="14">
        <v>12</v>
      </c>
      <c r="K6" s="14">
        <v>0</v>
      </c>
      <c r="L6" s="14">
        <v>5</v>
      </c>
      <c r="M6" s="13">
        <v>0</v>
      </c>
      <c r="N6" s="15">
        <f>IF(H6=0,0,K6/H6)</f>
        <v>0</v>
      </c>
      <c r="O6" s="44">
        <v>6917.97</v>
      </c>
      <c r="P6" s="44">
        <v>6917.97</v>
      </c>
      <c r="Q6" s="45">
        <f t="shared" ref="Q6:Q37" si="2">IF(O6=0,0,P6/O6)</f>
        <v>1</v>
      </c>
      <c r="R6" s="48">
        <v>6917.97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4</v>
      </c>
      <c r="I7" s="14">
        <v>0</v>
      </c>
      <c r="J7" s="14">
        <v>4</v>
      </c>
      <c r="K7" s="14">
        <v>2</v>
      </c>
      <c r="L7" s="14">
        <v>2</v>
      </c>
      <c r="M7" s="13">
        <v>2</v>
      </c>
      <c r="N7" s="15">
        <f>IF(H7=0,0,K7/H7)</f>
        <v>0.5</v>
      </c>
      <c r="O7" s="44">
        <v>1181.46</v>
      </c>
      <c r="P7" s="44">
        <v>1181.46</v>
      </c>
      <c r="Q7" s="4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11</v>
      </c>
      <c r="I8" s="14">
        <v>4</v>
      </c>
      <c r="J8" s="14">
        <v>7</v>
      </c>
      <c r="K8" s="14">
        <v>1</v>
      </c>
      <c r="L8" s="14">
        <v>3</v>
      </c>
      <c r="M8" s="13">
        <v>1</v>
      </c>
      <c r="N8" s="15">
        <f>IF(H8=0,0,K8/H8)</f>
        <v>9.0909090909090912E-2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27</v>
      </c>
      <c r="I9" s="14">
        <v>0</v>
      </c>
      <c r="J9" s="14">
        <v>27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1"/>
        <v>11</v>
      </c>
      <c r="I11" s="14">
        <v>2</v>
      </c>
      <c r="J11" s="14">
        <v>9</v>
      </c>
      <c r="K11" s="14">
        <v>2</v>
      </c>
      <c r="L11" s="14">
        <v>14</v>
      </c>
      <c r="M11" s="13">
        <v>2</v>
      </c>
      <c r="N11" s="15">
        <f t="shared" si="6"/>
        <v>0.18181818181818182</v>
      </c>
      <c r="O11" s="44">
        <v>11402.73</v>
      </c>
      <c r="P11" s="44">
        <v>11402.73</v>
      </c>
      <c r="Q11" s="45">
        <f t="shared" si="2"/>
        <v>1</v>
      </c>
      <c r="R11" s="44">
        <v>11402.73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10</v>
      </c>
      <c r="I12" s="14">
        <v>0</v>
      </c>
      <c r="J12" s="14">
        <v>10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3654.94</v>
      </c>
      <c r="H13" s="14">
        <f t="shared" si="1"/>
        <v>13</v>
      </c>
      <c r="I13" s="14">
        <v>1</v>
      </c>
      <c r="J13" s="14">
        <v>12</v>
      </c>
      <c r="K13" s="14">
        <v>0</v>
      </c>
      <c r="L13" s="14">
        <v>6</v>
      </c>
      <c r="M13" s="13">
        <v>0</v>
      </c>
      <c r="N13" s="15">
        <f t="shared" si="6"/>
        <v>0</v>
      </c>
      <c r="O13" s="44">
        <v>3654.94</v>
      </c>
      <c r="P13" s="44">
        <v>3654.94</v>
      </c>
      <c r="Q13" s="45">
        <f t="shared" si="2"/>
        <v>1</v>
      </c>
      <c r="R13" s="48">
        <v>3654.94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13488.34</v>
      </c>
      <c r="H14" s="14">
        <f t="shared" si="1"/>
        <v>13</v>
      </c>
      <c r="I14" s="14">
        <v>2</v>
      </c>
      <c r="J14" s="14">
        <v>11</v>
      </c>
      <c r="K14" s="14">
        <v>1</v>
      </c>
      <c r="L14" s="14">
        <v>13</v>
      </c>
      <c r="M14" s="13">
        <v>1</v>
      </c>
      <c r="N14" s="15">
        <f t="shared" si="6"/>
        <v>7.6923076923076927E-2</v>
      </c>
      <c r="O14" s="44">
        <v>13488.34</v>
      </c>
      <c r="P14" s="44">
        <v>13488.34</v>
      </c>
      <c r="Q14" s="45">
        <f t="shared" si="2"/>
        <v>1</v>
      </c>
      <c r="R14" s="44">
        <v>13488.34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5345.18</v>
      </c>
      <c r="H15" s="14">
        <f t="shared" si="1"/>
        <v>6</v>
      </c>
      <c r="I15" s="14">
        <v>0</v>
      </c>
      <c r="J15" s="14">
        <v>6</v>
      </c>
      <c r="K15" s="14">
        <v>1</v>
      </c>
      <c r="L15" s="14">
        <v>9</v>
      </c>
      <c r="M15" s="13">
        <v>1</v>
      </c>
      <c r="N15" s="15">
        <f t="shared" si="6"/>
        <v>0.16666666666666666</v>
      </c>
      <c r="O15" s="44">
        <v>5345.18</v>
      </c>
      <c r="P15" s="44">
        <v>5345.18</v>
      </c>
      <c r="Q15" s="45">
        <f t="shared" si="2"/>
        <v>1</v>
      </c>
      <c r="R15" s="44">
        <v>5345.18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19205.990000000002</v>
      </c>
      <c r="H16" s="14">
        <f t="shared" si="1"/>
        <v>38</v>
      </c>
      <c r="I16" s="14">
        <v>4</v>
      </c>
      <c r="J16" s="14">
        <v>34</v>
      </c>
      <c r="K16" s="14">
        <v>8</v>
      </c>
      <c r="L16" s="14">
        <v>30</v>
      </c>
      <c r="M16" s="13">
        <v>8</v>
      </c>
      <c r="N16" s="15">
        <f t="shared" si="6"/>
        <v>0.21052631578947367</v>
      </c>
      <c r="O16" s="44">
        <v>19205.990000000002</v>
      </c>
      <c r="P16" s="44">
        <v>19205.990000000002</v>
      </c>
      <c r="Q16" s="45">
        <f t="shared" si="2"/>
        <v>1</v>
      </c>
      <c r="R16" s="44">
        <v>19205.990000000002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13733.96</v>
      </c>
      <c r="H17" s="14">
        <f t="shared" si="1"/>
        <v>16</v>
      </c>
      <c r="I17" s="14">
        <v>3</v>
      </c>
      <c r="J17" s="14">
        <v>13</v>
      </c>
      <c r="K17" s="14">
        <v>3</v>
      </c>
      <c r="L17" s="14">
        <v>15</v>
      </c>
      <c r="M17" s="13">
        <v>3</v>
      </c>
      <c r="N17" s="15">
        <f t="shared" si="6"/>
        <v>0.1875</v>
      </c>
      <c r="O17" s="44">
        <v>13733.96</v>
      </c>
      <c r="P17" s="44">
        <v>13733.96</v>
      </c>
      <c r="Q17" s="45">
        <f t="shared" si="2"/>
        <v>1</v>
      </c>
      <c r="R17" s="44">
        <v>13733.96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3425.34</v>
      </c>
      <c r="H18" s="14">
        <f t="shared" si="1"/>
        <v>17</v>
      </c>
      <c r="I18" s="14">
        <v>5</v>
      </c>
      <c r="J18" s="14">
        <v>12</v>
      </c>
      <c r="K18" s="14">
        <v>1</v>
      </c>
      <c r="L18" s="14">
        <v>12</v>
      </c>
      <c r="M18" s="13">
        <v>1</v>
      </c>
      <c r="N18" s="15">
        <f t="shared" si="6"/>
        <v>5.8823529411764705E-2</v>
      </c>
      <c r="O18" s="44">
        <v>3425.34</v>
      </c>
      <c r="P18" s="44">
        <v>3425.34</v>
      </c>
      <c r="Q18" s="45">
        <f t="shared" si="2"/>
        <v>1</v>
      </c>
      <c r="R18" s="44">
        <v>3425.34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13279.78</v>
      </c>
      <c r="H19" s="14">
        <f t="shared" si="1"/>
        <v>14</v>
      </c>
      <c r="I19" s="14">
        <v>5</v>
      </c>
      <c r="J19" s="14">
        <v>9</v>
      </c>
      <c r="K19" s="14">
        <v>4</v>
      </c>
      <c r="L19" s="14">
        <v>24</v>
      </c>
      <c r="M19" s="13">
        <v>4</v>
      </c>
      <c r="N19" s="15">
        <f t="shared" si="6"/>
        <v>0.2857142857142857</v>
      </c>
      <c r="O19" s="44">
        <v>13279.78</v>
      </c>
      <c r="P19" s="44">
        <v>13279.78</v>
      </c>
      <c r="Q19" s="45">
        <f t="shared" si="2"/>
        <v>1</v>
      </c>
      <c r="R19" s="44">
        <v>13279.78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19</v>
      </c>
      <c r="I20" s="14">
        <v>2</v>
      </c>
      <c r="J20" s="14">
        <v>17</v>
      </c>
      <c r="K20" s="14">
        <v>1</v>
      </c>
      <c r="L20" s="14">
        <v>14</v>
      </c>
      <c r="M20" s="13">
        <v>1</v>
      </c>
      <c r="N20" s="15">
        <f t="shared" si="6"/>
        <v>5.2631578947368418E-2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3666.62</v>
      </c>
      <c r="H21" s="14">
        <f t="shared" si="1"/>
        <v>18</v>
      </c>
      <c r="I21" s="14">
        <v>3</v>
      </c>
      <c r="J21" s="14">
        <v>15</v>
      </c>
      <c r="K21" s="14">
        <v>0</v>
      </c>
      <c r="L21" s="14">
        <v>5</v>
      </c>
      <c r="M21" s="13">
        <v>0</v>
      </c>
      <c r="N21" s="15">
        <f t="shared" si="6"/>
        <v>0</v>
      </c>
      <c r="O21" s="44">
        <v>3666.62</v>
      </c>
      <c r="P21" s="44">
        <v>3666.62</v>
      </c>
      <c r="Q21" s="45">
        <f t="shared" si="2"/>
        <v>1</v>
      </c>
      <c r="R21" s="44">
        <v>3666.62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1"/>
        <v>27</v>
      </c>
      <c r="I22" s="14">
        <v>8</v>
      </c>
      <c r="J22" s="14">
        <v>19</v>
      </c>
      <c r="K22" s="14">
        <v>16</v>
      </c>
      <c r="L22" s="14">
        <v>39</v>
      </c>
      <c r="M22" s="13">
        <v>16</v>
      </c>
      <c r="N22" s="15">
        <f t="shared" si="6"/>
        <v>0.59259259259259256</v>
      </c>
      <c r="O22" s="44">
        <v>23238.31</v>
      </c>
      <c r="P22" s="44">
        <v>23238.31</v>
      </c>
      <c r="Q22" s="45">
        <f t="shared" si="2"/>
        <v>1</v>
      </c>
      <c r="R22" s="44">
        <v>23238.31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25867.79</v>
      </c>
      <c r="H23" s="14">
        <f t="shared" si="1"/>
        <v>29</v>
      </c>
      <c r="I23" s="14">
        <v>6</v>
      </c>
      <c r="J23" s="14">
        <v>23</v>
      </c>
      <c r="K23" s="14">
        <v>0</v>
      </c>
      <c r="L23" s="14">
        <v>42</v>
      </c>
      <c r="M23" s="13">
        <v>0</v>
      </c>
      <c r="N23" s="15">
        <f t="shared" si="6"/>
        <v>0</v>
      </c>
      <c r="O23" s="44">
        <v>25867.79</v>
      </c>
      <c r="P23" s="44">
        <v>25867.79</v>
      </c>
      <c r="Q23" s="45">
        <f t="shared" si="2"/>
        <v>1</v>
      </c>
      <c r="R23" s="44">
        <v>25867.79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12</v>
      </c>
      <c r="I24" s="14">
        <v>0</v>
      </c>
      <c r="J24" s="14">
        <v>12</v>
      </c>
      <c r="K24" s="14">
        <v>1</v>
      </c>
      <c r="L24" s="14">
        <v>5</v>
      </c>
      <c r="M24" s="13">
        <v>1</v>
      </c>
      <c r="N24" s="15">
        <f t="shared" si="6"/>
        <v>8.3333333333333329E-2</v>
      </c>
      <c r="O24" s="44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27295.11</v>
      </c>
      <c r="H25" s="14">
        <f t="shared" si="1"/>
        <v>26</v>
      </c>
      <c r="I25" s="14">
        <v>2</v>
      </c>
      <c r="J25" s="14">
        <v>24</v>
      </c>
      <c r="K25" s="14">
        <v>2</v>
      </c>
      <c r="L25" s="14">
        <v>48</v>
      </c>
      <c r="M25" s="13">
        <v>2</v>
      </c>
      <c r="N25" s="15">
        <f t="shared" si="6"/>
        <v>7.6923076923076927E-2</v>
      </c>
      <c r="O25" s="44">
        <v>27295.11</v>
      </c>
      <c r="P25" s="44">
        <v>27295.11</v>
      </c>
      <c r="Q25" s="45">
        <f t="shared" si="2"/>
        <v>1</v>
      </c>
      <c r="R25" s="44">
        <v>27295.11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3</v>
      </c>
      <c r="I26" s="14">
        <v>0</v>
      </c>
      <c r="J26" s="14">
        <v>3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12</v>
      </c>
      <c r="I27" s="14">
        <v>2</v>
      </c>
      <c r="J27" s="14">
        <v>10</v>
      </c>
      <c r="K27" s="14">
        <v>0</v>
      </c>
      <c r="L27" s="14">
        <v>0</v>
      </c>
      <c r="M27" s="13">
        <v>0</v>
      </c>
      <c r="N27" s="15">
        <f t="shared" si="6"/>
        <v>0</v>
      </c>
      <c r="O27" s="44">
        <v>1</v>
      </c>
      <c r="P27" s="44">
        <v>1</v>
      </c>
      <c r="Q27" s="4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3</v>
      </c>
      <c r="I28" s="14">
        <v>0</v>
      </c>
      <c r="J28" s="14">
        <v>3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24080.91</v>
      </c>
      <c r="H29" s="14">
        <f t="shared" si="1"/>
        <v>34</v>
      </c>
      <c r="I29" s="14">
        <v>10</v>
      </c>
      <c r="J29" s="14">
        <v>24</v>
      </c>
      <c r="K29" s="14">
        <v>8</v>
      </c>
      <c r="L29" s="14">
        <v>34</v>
      </c>
      <c r="M29" s="13">
        <v>8</v>
      </c>
      <c r="N29" s="15">
        <f t="shared" si="6"/>
        <v>0.23529411764705882</v>
      </c>
      <c r="O29" s="44">
        <v>24080.91</v>
      </c>
      <c r="P29" s="44">
        <v>24080.91</v>
      </c>
      <c r="Q29" s="45">
        <f t="shared" si="2"/>
        <v>1</v>
      </c>
      <c r="R29" s="44">
        <v>24080.91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14</v>
      </c>
      <c r="I30" s="14">
        <v>2</v>
      </c>
      <c r="J30" s="14">
        <v>12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1"/>
        <v>7</v>
      </c>
      <c r="I31" s="14">
        <v>0</v>
      </c>
      <c r="J31" s="14">
        <v>7</v>
      </c>
      <c r="K31" s="14">
        <v>0</v>
      </c>
      <c r="L31" s="14">
        <v>3</v>
      </c>
      <c r="M31" s="13">
        <v>0</v>
      </c>
      <c r="N31" s="15">
        <f t="shared" si="6"/>
        <v>0</v>
      </c>
      <c r="O31" s="44">
        <v>2300.0100000000002</v>
      </c>
      <c r="P31" s="44">
        <v>2300.0100000000002</v>
      </c>
      <c r="Q31" s="45">
        <f t="shared" si="2"/>
        <v>1</v>
      </c>
      <c r="R31" s="44">
        <v>2300.0100000000002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21</v>
      </c>
      <c r="M32" s="13">
        <v>2</v>
      </c>
      <c r="N32" s="15">
        <f t="shared" si="6"/>
        <v>0.18181818181818182</v>
      </c>
      <c r="O32" s="44">
        <v>5319.23</v>
      </c>
      <c r="P32" s="44">
        <v>5319.23</v>
      </c>
      <c r="Q32" s="45">
        <f t="shared" si="2"/>
        <v>1</v>
      </c>
      <c r="R32" s="44">
        <v>5319.23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4</v>
      </c>
      <c r="I33" s="14">
        <v>0</v>
      </c>
      <c r="J33" s="14">
        <v>4</v>
      </c>
      <c r="K33" s="14">
        <v>0</v>
      </c>
      <c r="L33" s="14">
        <v>7</v>
      </c>
      <c r="M33" s="13">
        <v>0</v>
      </c>
      <c r="N33" s="15">
        <f t="shared" si="6"/>
        <v>0</v>
      </c>
      <c r="O33" s="44">
        <v>4301.8599999999997</v>
      </c>
      <c r="P33" s="44">
        <v>4301.8599999999997</v>
      </c>
      <c r="Q33" s="45">
        <f t="shared" si="2"/>
        <v>1</v>
      </c>
      <c r="R33" s="44">
        <v>4301.8599999999997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9190.26</v>
      </c>
      <c r="H34" s="14">
        <f t="shared" si="1"/>
        <v>9</v>
      </c>
      <c r="I34" s="14">
        <v>0</v>
      </c>
      <c r="J34" s="14">
        <v>9</v>
      </c>
      <c r="K34" s="14">
        <v>0</v>
      </c>
      <c r="L34" s="14">
        <v>7</v>
      </c>
      <c r="M34" s="13">
        <v>0</v>
      </c>
      <c r="N34" s="15">
        <f t="shared" si="6"/>
        <v>0</v>
      </c>
      <c r="O34" s="44">
        <v>9190.26</v>
      </c>
      <c r="P34" s="44">
        <v>9190.26</v>
      </c>
      <c r="Q34" s="45">
        <f t="shared" si="2"/>
        <v>1</v>
      </c>
      <c r="R34" s="44">
        <v>9190.26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f t="shared" si="1"/>
        <v>6</v>
      </c>
      <c r="I36" s="14">
        <v>1</v>
      </c>
      <c r="J36" s="14">
        <v>5</v>
      </c>
      <c r="K36" s="14">
        <v>3</v>
      </c>
      <c r="L36" s="14">
        <v>4</v>
      </c>
      <c r="M36" s="13">
        <v>3</v>
      </c>
      <c r="N36" s="15">
        <f t="shared" si="6"/>
        <v>0.5</v>
      </c>
      <c r="O36" s="44">
        <v>5444.47</v>
      </c>
      <c r="P36" s="44">
        <v>5444.47</v>
      </c>
      <c r="Q36" s="45">
        <f t="shared" si="2"/>
        <v>1</v>
      </c>
      <c r="R36" s="44">
        <v>5444.47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6055.8</v>
      </c>
      <c r="H37" s="14">
        <f t="shared" si="1"/>
        <v>8</v>
      </c>
      <c r="I37" s="14">
        <v>2</v>
      </c>
      <c r="J37" s="14">
        <v>6</v>
      </c>
      <c r="K37" s="14">
        <v>2</v>
      </c>
      <c r="L37" s="14">
        <v>15</v>
      </c>
      <c r="M37" s="13">
        <v>2</v>
      </c>
      <c r="N37" s="15">
        <f t="shared" si="6"/>
        <v>0.25</v>
      </c>
      <c r="O37" s="44">
        <v>6055.8</v>
      </c>
      <c r="P37" s="44">
        <v>6055.8</v>
      </c>
      <c r="Q37" s="45">
        <f t="shared" si="2"/>
        <v>1</v>
      </c>
      <c r="R37" s="44">
        <v>6055.8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1"/>
        <v>6</v>
      </c>
      <c r="I38" s="14">
        <v>0</v>
      </c>
      <c r="J38" s="14">
        <v>6</v>
      </c>
      <c r="K38" s="14">
        <v>1</v>
      </c>
      <c r="L38" s="14">
        <v>5</v>
      </c>
      <c r="M38" s="13">
        <v>1</v>
      </c>
      <c r="N38" s="15">
        <f t="shared" si="6"/>
        <v>0.16666666666666666</v>
      </c>
      <c r="O38" s="44">
        <v>1048.48</v>
      </c>
      <c r="P38" s="44">
        <v>1048.48</v>
      </c>
      <c r="Q38" s="45">
        <f t="shared" ref="Q38:Q69" si="7">IF(O38=0,0,P38/O38)</f>
        <v>1</v>
      </c>
      <c r="R38" s="44">
        <v>1048.48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4041.57</v>
      </c>
      <c r="H39" s="14">
        <f t="shared" si="1"/>
        <v>8</v>
      </c>
      <c r="I39" s="14">
        <v>1</v>
      </c>
      <c r="J39" s="14">
        <v>7</v>
      </c>
      <c r="K39" s="14">
        <v>3</v>
      </c>
      <c r="L39" s="14">
        <v>5</v>
      </c>
      <c r="M39" s="13">
        <v>3</v>
      </c>
      <c r="N39" s="15">
        <f t="shared" si="6"/>
        <v>0.375</v>
      </c>
      <c r="O39" s="44">
        <v>4041.57</v>
      </c>
      <c r="P39" s="44">
        <v>4041.57</v>
      </c>
      <c r="Q39" s="45">
        <f t="shared" si="7"/>
        <v>1</v>
      </c>
      <c r="R39" s="44">
        <v>4041.57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28079.93</v>
      </c>
      <c r="H40" s="14">
        <v>26</v>
      </c>
      <c r="I40" s="14">
        <v>5</v>
      </c>
      <c r="J40" s="14">
        <v>22</v>
      </c>
      <c r="K40" s="14">
        <v>10</v>
      </c>
      <c r="L40" s="14">
        <v>31</v>
      </c>
      <c r="M40" s="13">
        <v>10</v>
      </c>
      <c r="N40" s="15">
        <f t="shared" si="6"/>
        <v>0.38461538461538464</v>
      </c>
      <c r="O40" s="44">
        <v>28079.93</v>
      </c>
      <c r="P40" s="44">
        <v>28079.93</v>
      </c>
      <c r="Q40" s="45">
        <f t="shared" si="7"/>
        <v>1</v>
      </c>
      <c r="R40" s="44">
        <v>28079.93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7452.86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f t="shared" si="8"/>
        <v>12</v>
      </c>
      <c r="I42" s="14">
        <v>3</v>
      </c>
      <c r="J42" s="14">
        <v>9</v>
      </c>
      <c r="K42" s="14">
        <v>3</v>
      </c>
      <c r="L42" s="14">
        <v>25</v>
      </c>
      <c r="M42" s="13">
        <v>2</v>
      </c>
      <c r="N42" s="15">
        <f t="shared" si="6"/>
        <v>0.25</v>
      </c>
      <c r="O42" s="48">
        <v>11331.69</v>
      </c>
      <c r="P42" s="48">
        <v>11331.69</v>
      </c>
      <c r="Q42" s="45">
        <f t="shared" si="7"/>
        <v>1</v>
      </c>
      <c r="R42" s="44">
        <v>11331.69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23</v>
      </c>
      <c r="I43" s="14">
        <v>0</v>
      </c>
      <c r="J43" s="14">
        <v>23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4917.09</v>
      </c>
      <c r="H44" s="14">
        <f t="shared" si="8"/>
        <v>7</v>
      </c>
      <c r="I44" s="14">
        <v>1</v>
      </c>
      <c r="J44" s="14">
        <v>6</v>
      </c>
      <c r="K44" s="14">
        <v>3</v>
      </c>
      <c r="L44" s="14">
        <v>6</v>
      </c>
      <c r="M44" s="13">
        <v>3</v>
      </c>
      <c r="N44" s="15">
        <f t="shared" si="6"/>
        <v>0.42857142857142855</v>
      </c>
      <c r="O44" s="44">
        <v>4917.09</v>
      </c>
      <c r="P44" s="44">
        <v>4917.09</v>
      </c>
      <c r="Q44" s="45">
        <f t="shared" si="7"/>
        <v>1</v>
      </c>
      <c r="R44" s="44">
        <v>4917.09</v>
      </c>
      <c r="S44" s="45">
        <f t="shared" ref="S44:S80" si="10">IF(P44=0,0,R44/P44)</f>
        <v>1</v>
      </c>
      <c r="T44" s="44">
        <f t="shared" ref="T44:T79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13875.3</v>
      </c>
      <c r="H45" s="14">
        <f t="shared" si="8"/>
        <v>13</v>
      </c>
      <c r="I45" s="14">
        <v>1</v>
      </c>
      <c r="J45" s="14">
        <v>12</v>
      </c>
      <c r="K45" s="14">
        <v>1</v>
      </c>
      <c r="L45" s="14">
        <v>13</v>
      </c>
      <c r="M45" s="13">
        <v>1</v>
      </c>
      <c r="N45" s="15">
        <f t="shared" si="6"/>
        <v>7.6923076923076927E-2</v>
      </c>
      <c r="O45" s="44">
        <v>13875.3</v>
      </c>
      <c r="P45" s="44">
        <v>13875.3</v>
      </c>
      <c r="Q45" s="45">
        <f t="shared" si="7"/>
        <v>1</v>
      </c>
      <c r="R45" s="44">
        <v>13875.3</v>
      </c>
      <c r="S45" s="45">
        <f t="shared" si="10"/>
        <v>1</v>
      </c>
      <c r="T45" s="44">
        <f t="shared" si="11"/>
        <v>0</v>
      </c>
      <c r="U45" s="15">
        <f t="shared" si="12"/>
        <v>0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7902.65</v>
      </c>
      <c r="H46" s="14">
        <f t="shared" si="8"/>
        <v>8</v>
      </c>
      <c r="I46" s="14">
        <v>1</v>
      </c>
      <c r="J46" s="14">
        <v>7</v>
      </c>
      <c r="K46" s="14">
        <v>0</v>
      </c>
      <c r="L46" s="14">
        <v>17</v>
      </c>
      <c r="M46" s="13">
        <v>0</v>
      </c>
      <c r="N46" s="15">
        <f t="shared" si="6"/>
        <v>0</v>
      </c>
      <c r="O46" s="44">
        <v>7902.65</v>
      </c>
      <c r="P46" s="44">
        <v>7902.65</v>
      </c>
      <c r="Q46" s="45">
        <f t="shared" si="7"/>
        <v>1</v>
      </c>
      <c r="R46" s="44">
        <v>7902.65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26379.96</v>
      </c>
      <c r="H47" s="14">
        <f t="shared" si="8"/>
        <v>17</v>
      </c>
      <c r="I47" s="14">
        <v>2</v>
      </c>
      <c r="J47" s="14">
        <v>15</v>
      </c>
      <c r="K47" s="14">
        <v>4</v>
      </c>
      <c r="L47" s="14">
        <v>18</v>
      </c>
      <c r="M47" s="13">
        <v>4</v>
      </c>
      <c r="N47" s="15">
        <f t="shared" si="6"/>
        <v>0.23529411764705882</v>
      </c>
      <c r="O47" s="44">
        <v>26379.96</v>
      </c>
      <c r="P47" s="44">
        <v>26379.96</v>
      </c>
      <c r="Q47" s="45">
        <f t="shared" si="7"/>
        <v>1</v>
      </c>
      <c r="R47" s="44">
        <v>26379.96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23</v>
      </c>
      <c r="I48" s="14">
        <v>2</v>
      </c>
      <c r="J48" s="14">
        <v>21</v>
      </c>
      <c r="K48" s="14">
        <v>4</v>
      </c>
      <c r="L48" s="14">
        <v>4</v>
      </c>
      <c r="M48" s="13">
        <v>4</v>
      </c>
      <c r="N48" s="15">
        <f t="shared" si="6"/>
        <v>0.17391304347826086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12613.25</v>
      </c>
      <c r="H49" s="14">
        <f t="shared" si="8"/>
        <v>14</v>
      </c>
      <c r="I49" s="14">
        <v>0</v>
      </c>
      <c r="J49" s="14">
        <v>14</v>
      </c>
      <c r="K49" s="14">
        <v>2</v>
      </c>
      <c r="L49" s="14">
        <v>15</v>
      </c>
      <c r="M49" s="13">
        <v>2</v>
      </c>
      <c r="N49" s="15">
        <f t="shared" si="6"/>
        <v>0.14285714285714285</v>
      </c>
      <c r="O49" s="44">
        <v>12613.25</v>
      </c>
      <c r="P49" s="44">
        <v>12613.25</v>
      </c>
      <c r="Q49" s="45">
        <f t="shared" si="7"/>
        <v>1</v>
      </c>
      <c r="R49" s="44">
        <v>12613.25</v>
      </c>
      <c r="S49" s="45">
        <f t="shared" si="10"/>
        <v>1</v>
      </c>
      <c r="T49" s="44">
        <f t="shared" si="11"/>
        <v>0</v>
      </c>
      <c r="U49" s="15">
        <f t="shared" si="12"/>
        <v>0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17049.38</v>
      </c>
      <c r="H50" s="14">
        <f t="shared" si="8"/>
        <v>18</v>
      </c>
      <c r="I50" s="14">
        <v>0</v>
      </c>
      <c r="J50" s="14">
        <v>18</v>
      </c>
      <c r="K50" s="14">
        <v>3</v>
      </c>
      <c r="L50" s="14">
        <v>16</v>
      </c>
      <c r="M50" s="13">
        <v>3</v>
      </c>
      <c r="N50" s="15">
        <f t="shared" si="6"/>
        <v>0.16666666666666666</v>
      </c>
      <c r="O50" s="44">
        <v>17049.38</v>
      </c>
      <c r="P50" s="44">
        <v>17049.38</v>
      </c>
      <c r="Q50" s="45">
        <f t="shared" si="7"/>
        <v>1</v>
      </c>
      <c r="R50" s="44">
        <v>17049.38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7</v>
      </c>
      <c r="I51" s="14">
        <v>0</v>
      </c>
      <c r="J51" s="14">
        <v>7</v>
      </c>
      <c r="K51" s="14">
        <v>1</v>
      </c>
      <c r="L51" s="14">
        <v>5</v>
      </c>
      <c r="M51" s="13">
        <v>1</v>
      </c>
      <c r="N51" s="15">
        <v>0</v>
      </c>
      <c r="O51" s="44">
        <v>2250.2399999999998</v>
      </c>
      <c r="P51" s="44">
        <v>2250.2399999999998</v>
      </c>
      <c r="Q51" s="45">
        <f t="shared" si="7"/>
        <v>1</v>
      </c>
      <c r="R51" s="44">
        <v>2250.2399999999998</v>
      </c>
      <c r="S51" s="45">
        <f t="shared" si="10"/>
        <v>1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10</v>
      </c>
      <c r="I52" s="14">
        <v>1</v>
      </c>
      <c r="J52" s="14">
        <v>9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</v>
      </c>
      <c r="O52" s="44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3</v>
      </c>
      <c r="I54" s="14">
        <v>0</v>
      </c>
      <c r="J54" s="14">
        <v>3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10</v>
      </c>
      <c r="I55" s="14">
        <v>1</v>
      </c>
      <c r="J55" s="14">
        <v>9</v>
      </c>
      <c r="K55" s="14">
        <v>0</v>
      </c>
      <c r="L55" s="14">
        <v>9</v>
      </c>
      <c r="M55" s="13">
        <v>2</v>
      </c>
      <c r="N55" s="15">
        <f t="shared" si="14"/>
        <v>0</v>
      </c>
      <c r="O55" s="44">
        <v>6565.7</v>
      </c>
      <c r="P55" s="44">
        <v>6565.7</v>
      </c>
      <c r="Q55" s="45">
        <f t="shared" si="7"/>
        <v>1</v>
      </c>
      <c r="R55" s="44">
        <v>6565.7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10</v>
      </c>
      <c r="I57" s="14">
        <v>3</v>
      </c>
      <c r="J57" s="14">
        <v>7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9</v>
      </c>
      <c r="I58" s="14">
        <v>0</v>
      </c>
      <c r="J58" s="14">
        <v>9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11496.57</v>
      </c>
      <c r="H59" s="14">
        <f t="shared" si="15"/>
        <v>12</v>
      </c>
      <c r="I59" s="14">
        <v>1</v>
      </c>
      <c r="J59" s="14">
        <v>11</v>
      </c>
      <c r="K59" s="14">
        <v>2</v>
      </c>
      <c r="L59" s="14">
        <v>13</v>
      </c>
      <c r="M59" s="13">
        <v>2</v>
      </c>
      <c r="N59" s="15">
        <f t="shared" si="14"/>
        <v>0.16666666666666666</v>
      </c>
      <c r="O59" s="44">
        <v>11496.57</v>
      </c>
      <c r="P59" s="44">
        <v>11496.57</v>
      </c>
      <c r="Q59" s="45">
        <f t="shared" si="7"/>
        <v>1</v>
      </c>
      <c r="R59" s="44">
        <v>11496.57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3</v>
      </c>
      <c r="I60" s="14">
        <v>0</v>
      </c>
      <c r="J60" s="14">
        <v>3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44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15415.27</v>
      </c>
      <c r="H61" s="14">
        <f t="shared" si="15"/>
        <v>15</v>
      </c>
      <c r="I61" s="14">
        <v>5</v>
      </c>
      <c r="J61" s="14">
        <v>10</v>
      </c>
      <c r="K61" s="14">
        <v>3</v>
      </c>
      <c r="L61" s="14">
        <v>13</v>
      </c>
      <c r="M61" s="13">
        <v>3</v>
      </c>
      <c r="N61" s="15">
        <f t="shared" si="14"/>
        <v>0.2</v>
      </c>
      <c r="O61" s="44">
        <v>15415.27</v>
      </c>
      <c r="P61" s="44">
        <v>15415.27</v>
      </c>
      <c r="Q61" s="45">
        <f t="shared" si="7"/>
        <v>1</v>
      </c>
      <c r="R61" s="44">
        <v>15415.27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12386.82</v>
      </c>
      <c r="H62" s="14">
        <f t="shared" si="15"/>
        <v>24</v>
      </c>
      <c r="I62" s="14">
        <v>4</v>
      </c>
      <c r="J62" s="14">
        <v>20</v>
      </c>
      <c r="K62" s="14">
        <v>4</v>
      </c>
      <c r="L62" s="14">
        <v>22</v>
      </c>
      <c r="M62" s="13">
        <v>4</v>
      </c>
      <c r="N62" s="15">
        <f t="shared" si="14"/>
        <v>0.16666666666666666</v>
      </c>
      <c r="O62" s="44">
        <v>12386.82</v>
      </c>
      <c r="P62" s="44">
        <v>12386.82</v>
      </c>
      <c r="Q62" s="45">
        <f t="shared" si="7"/>
        <v>1</v>
      </c>
      <c r="R62" s="44">
        <v>12386.82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12</v>
      </c>
      <c r="I63" s="14">
        <v>1</v>
      </c>
      <c r="J63" s="14">
        <v>11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7"/>
        <v>1</v>
      </c>
      <c r="R63" s="44">
        <v>7750.29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8073.88</v>
      </c>
      <c r="H64" s="14">
        <f t="shared" si="15"/>
        <v>9</v>
      </c>
      <c r="I64" s="14">
        <v>0</v>
      </c>
      <c r="J64" s="14">
        <v>9</v>
      </c>
      <c r="K64" s="14">
        <v>5</v>
      </c>
      <c r="L64" s="14">
        <v>15</v>
      </c>
      <c r="M64" s="13">
        <v>5</v>
      </c>
      <c r="N64" s="15">
        <f t="shared" ref="N64:N73" si="17">IF(H64=0,0,K64/H64)</f>
        <v>0.55555555555555558</v>
      </c>
      <c r="O64" s="44">
        <v>8073.88</v>
      </c>
      <c r="P64" s="44">
        <v>8073.88</v>
      </c>
      <c r="Q64" s="45">
        <f t="shared" si="7"/>
        <v>1</v>
      </c>
      <c r="R64" s="44">
        <v>8073.88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3537.99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9598.2000000000007</v>
      </c>
      <c r="H66" s="14">
        <f t="shared" si="15"/>
        <v>10</v>
      </c>
      <c r="I66" s="14">
        <v>0</v>
      </c>
      <c r="J66" s="14">
        <v>10</v>
      </c>
      <c r="K66" s="14">
        <v>1</v>
      </c>
      <c r="L66" s="14">
        <v>11</v>
      </c>
      <c r="M66" s="13">
        <v>1</v>
      </c>
      <c r="N66" s="15">
        <f t="shared" si="17"/>
        <v>0.1</v>
      </c>
      <c r="O66" s="44">
        <v>9598.2000000000007</v>
      </c>
      <c r="P66" s="44">
        <v>9598.2000000000007</v>
      </c>
      <c r="Q66" s="45">
        <f t="shared" si="7"/>
        <v>1</v>
      </c>
      <c r="R66" s="44">
        <v>9598.2000000000007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3988.23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8</v>
      </c>
      <c r="M67" s="13">
        <v>0</v>
      </c>
      <c r="N67" s="15">
        <f t="shared" si="17"/>
        <v>0</v>
      </c>
      <c r="O67" s="44">
        <v>3988.23</v>
      </c>
      <c r="P67" s="44">
        <v>3988.23</v>
      </c>
      <c r="Q67" s="45">
        <f t="shared" si="7"/>
        <v>1</v>
      </c>
      <c r="R67" s="44">
        <v>3988.23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5987.07</v>
      </c>
      <c r="H68" s="14">
        <f t="shared" si="15"/>
        <v>9</v>
      </c>
      <c r="I68" s="14">
        <v>5</v>
      </c>
      <c r="J68" s="14">
        <v>4</v>
      </c>
      <c r="K68" s="14">
        <v>3</v>
      </c>
      <c r="L68" s="14">
        <v>5</v>
      </c>
      <c r="M68" s="13">
        <v>3</v>
      </c>
      <c r="N68" s="15">
        <f t="shared" si="17"/>
        <v>0.33333333333333331</v>
      </c>
      <c r="O68" s="44">
        <v>5987.07</v>
      </c>
      <c r="P68" s="44">
        <v>5987.07</v>
      </c>
      <c r="Q68" s="45">
        <f t="shared" si="7"/>
        <v>1</v>
      </c>
      <c r="R68" s="44">
        <v>5987.07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19101.28</v>
      </c>
      <c r="H69" s="14">
        <f t="shared" si="15"/>
        <v>36</v>
      </c>
      <c r="I69" s="14">
        <v>4</v>
      </c>
      <c r="J69" s="14">
        <v>32</v>
      </c>
      <c r="K69" s="14">
        <v>2</v>
      </c>
      <c r="L69" s="14">
        <v>30</v>
      </c>
      <c r="M69" s="13">
        <v>2</v>
      </c>
      <c r="N69" s="15">
        <f t="shared" si="17"/>
        <v>5.5555555555555552E-2</v>
      </c>
      <c r="O69" s="44">
        <v>19101.28</v>
      </c>
      <c r="P69" s="44">
        <v>19101.28</v>
      </c>
      <c r="Q69" s="45">
        <f t="shared" si="7"/>
        <v>1</v>
      </c>
      <c r="R69" s="44">
        <v>19101.28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14</v>
      </c>
      <c r="I70" s="14">
        <v>4</v>
      </c>
      <c r="J70" s="14">
        <v>10</v>
      </c>
      <c r="K70" s="14">
        <v>5</v>
      </c>
      <c r="L70" s="14">
        <v>10</v>
      </c>
      <c r="M70" s="13">
        <v>5</v>
      </c>
      <c r="N70" s="15">
        <f t="shared" si="17"/>
        <v>0.35714285714285715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9963.18</v>
      </c>
      <c r="H71" s="14">
        <f t="shared" si="15"/>
        <v>29</v>
      </c>
      <c r="I71" s="14">
        <v>0</v>
      </c>
      <c r="J71" s="14">
        <v>29</v>
      </c>
      <c r="K71" s="14">
        <v>5</v>
      </c>
      <c r="L71" s="14">
        <v>19</v>
      </c>
      <c r="M71" s="13">
        <v>5</v>
      </c>
      <c r="N71" s="15">
        <f t="shared" si="17"/>
        <v>0.17241379310344829</v>
      </c>
      <c r="O71" s="44">
        <v>9963.18</v>
      </c>
      <c r="P71" s="44">
        <v>9963.18</v>
      </c>
      <c r="Q71" s="45">
        <f t="shared" si="18"/>
        <v>1</v>
      </c>
      <c r="R71" s="44">
        <v>9963.18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20843.849999999999</v>
      </c>
      <c r="H72" s="14">
        <f t="shared" si="15"/>
        <v>18</v>
      </c>
      <c r="I72" s="14">
        <v>3</v>
      </c>
      <c r="J72" s="14">
        <v>15</v>
      </c>
      <c r="K72" s="14">
        <v>2</v>
      </c>
      <c r="L72" s="14">
        <v>19</v>
      </c>
      <c r="M72" s="13">
        <v>2</v>
      </c>
      <c r="N72" s="15">
        <f t="shared" si="17"/>
        <v>0.1111111111111111</v>
      </c>
      <c r="O72" s="44">
        <v>20843.849999999999</v>
      </c>
      <c r="P72" s="44">
        <v>20843.849999999999</v>
      </c>
      <c r="Q72" s="45">
        <f t="shared" si="18"/>
        <v>1</v>
      </c>
      <c r="R72" s="44">
        <v>20843.849999999999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5"/>
        <v>12</v>
      </c>
      <c r="I73" s="14">
        <v>1</v>
      </c>
      <c r="J73" s="14">
        <v>11</v>
      </c>
      <c r="K73" s="14">
        <v>3</v>
      </c>
      <c r="L73" s="14">
        <v>9</v>
      </c>
      <c r="M73" s="13">
        <v>3</v>
      </c>
      <c r="N73" s="15">
        <f t="shared" si="17"/>
        <v>0.25</v>
      </c>
      <c r="O73" s="44">
        <v>23320.85</v>
      </c>
      <c r="P73" s="44">
        <v>23320.85</v>
      </c>
      <c r="Q73" s="45">
        <f t="shared" si="18"/>
        <v>1</v>
      </c>
      <c r="R73" s="44">
        <v>23320.85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6</v>
      </c>
      <c r="I74" s="14">
        <v>2</v>
      </c>
      <c r="J74" s="14">
        <v>4</v>
      </c>
      <c r="K74" s="14">
        <v>2</v>
      </c>
      <c r="L74" s="14">
        <v>6</v>
      </c>
      <c r="M74" s="13">
        <v>2</v>
      </c>
      <c r="N74" s="15">
        <v>0</v>
      </c>
      <c r="O74" s="44">
        <v>5732.27</v>
      </c>
      <c r="P74" s="44">
        <v>5732.27</v>
      </c>
      <c r="Q74" s="45">
        <f t="shared" si="18"/>
        <v>1</v>
      </c>
      <c r="R74" s="44">
        <v>5732.27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8</v>
      </c>
      <c r="I75" s="14">
        <v>0</v>
      </c>
      <c r="J75" s="14">
        <v>8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0.125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3091.17</v>
      </c>
      <c r="H76" s="14">
        <f t="shared" si="15"/>
        <v>8</v>
      </c>
      <c r="I76" s="14">
        <v>0</v>
      </c>
      <c r="J76" s="14">
        <v>8</v>
      </c>
      <c r="K76" s="14">
        <v>0</v>
      </c>
      <c r="L76" s="14">
        <v>6</v>
      </c>
      <c r="M76" s="13">
        <v>0</v>
      </c>
      <c r="N76" s="15">
        <f t="shared" si="19"/>
        <v>0</v>
      </c>
      <c r="O76" s="44">
        <v>3091.17</v>
      </c>
      <c r="P76" s="44">
        <v>3091.17</v>
      </c>
      <c r="Q76" s="45">
        <f t="shared" si="18"/>
        <v>1</v>
      </c>
      <c r="R76" s="44">
        <v>3091.17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1924.2</v>
      </c>
      <c r="H77" s="14">
        <f t="shared" si="15"/>
        <v>3</v>
      </c>
      <c r="I77" s="14">
        <v>0</v>
      </c>
      <c r="J77" s="14">
        <v>3</v>
      </c>
      <c r="K77" s="14">
        <v>0</v>
      </c>
      <c r="L77" s="14">
        <v>4</v>
      </c>
      <c r="M77" s="13">
        <v>0</v>
      </c>
      <c r="N77" s="15">
        <f t="shared" si="19"/>
        <v>0</v>
      </c>
      <c r="O77" s="44">
        <v>1924.2</v>
      </c>
      <c r="P77" s="44">
        <v>1924.2</v>
      </c>
      <c r="Q77" s="45">
        <f t="shared" si="18"/>
        <v>1</v>
      </c>
      <c r="R77" s="44">
        <v>1924.2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12046.44</v>
      </c>
      <c r="H78" s="14">
        <f t="shared" si="15"/>
        <v>34</v>
      </c>
      <c r="I78" s="14">
        <v>2</v>
      </c>
      <c r="J78" s="14">
        <v>32</v>
      </c>
      <c r="K78" s="14">
        <v>6</v>
      </c>
      <c r="L78" s="14">
        <v>25</v>
      </c>
      <c r="M78" s="13">
        <v>6</v>
      </c>
      <c r="N78" s="15">
        <f t="shared" si="19"/>
        <v>0.17647058823529413</v>
      </c>
      <c r="O78" s="44">
        <v>12046.44</v>
      </c>
      <c r="P78" s="44">
        <v>12046.44</v>
      </c>
      <c r="Q78" s="45">
        <f t="shared" si="18"/>
        <v>1</v>
      </c>
      <c r="R78" s="44">
        <v>12046.44</v>
      </c>
      <c r="S78" s="45">
        <f t="shared" si="10"/>
        <v>1</v>
      </c>
      <c r="T78" s="44">
        <f t="shared" si="11"/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9048.34</v>
      </c>
      <c r="H79" s="14">
        <f t="shared" si="15"/>
        <v>14</v>
      </c>
      <c r="I79" s="14">
        <v>2</v>
      </c>
      <c r="J79" s="14">
        <v>12</v>
      </c>
      <c r="K79" s="14">
        <v>0</v>
      </c>
      <c r="L79" s="14">
        <v>16</v>
      </c>
      <c r="M79" s="13">
        <v>0</v>
      </c>
      <c r="N79" s="15">
        <f t="shared" si="19"/>
        <v>0</v>
      </c>
      <c r="O79" s="44">
        <v>9048.34</v>
      </c>
      <c r="P79" s="44">
        <v>9048.34</v>
      </c>
      <c r="Q79" s="45">
        <f t="shared" si="18"/>
        <v>1</v>
      </c>
      <c r="R79" s="44">
        <v>9048.34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589216.38</v>
      </c>
      <c r="H80" s="19">
        <f t="shared" si="20"/>
        <v>978</v>
      </c>
      <c r="I80" s="19">
        <f t="shared" si="20"/>
        <v>131</v>
      </c>
      <c r="J80" s="19">
        <f t="shared" si="20"/>
        <v>848</v>
      </c>
      <c r="K80" s="19">
        <f t="shared" si="20"/>
        <v>157</v>
      </c>
      <c r="L80" s="19">
        <f t="shared" si="20"/>
        <v>858</v>
      </c>
      <c r="M80" s="19">
        <f t="shared" si="20"/>
        <v>158</v>
      </c>
      <c r="N80" s="15">
        <f t="shared" si="19"/>
        <v>0.16053169734151329</v>
      </c>
      <c r="O80" s="46">
        <f>SUM(O6:O79)</f>
        <v>604946.17999999993</v>
      </c>
      <c r="P80" s="46">
        <f>SUM(P6:P79)</f>
        <v>604946.17999999993</v>
      </c>
      <c r="Q80" s="45">
        <f t="shared" si="18"/>
        <v>1</v>
      </c>
      <c r="R80" s="46">
        <f>SUM(R6:R79)</f>
        <v>604936.17999999993</v>
      </c>
      <c r="S80" s="45">
        <f t="shared" si="10"/>
        <v>0.99998346960385798</v>
      </c>
      <c r="T80" s="46">
        <f>SUM(T6:T79)</f>
        <v>9</v>
      </c>
      <c r="U80" s="15">
        <f t="shared" si="12"/>
        <v>1.4877356527815419E-5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U80"/>
  <sheetViews>
    <sheetView topLeftCell="A55" workbookViewId="0">
      <selection activeCell="I6" sqref="I6"/>
    </sheetView>
  </sheetViews>
  <sheetFormatPr defaultRowHeight="15"/>
  <cols>
    <col min="1" max="3" width="8.7109375"/>
    <col min="4" max="4" width="44.85546875"/>
    <col min="5" max="5" width="27.42578125"/>
    <col min="6" max="6" width="17.5703125"/>
    <col min="7" max="7" width="16.28515625"/>
    <col min="8" max="8" width="12.42578125"/>
    <col min="9" max="9" width="19.7109375"/>
    <col min="10" max="10" width="18"/>
    <col min="11" max="11" width="14.28515625"/>
    <col min="12" max="12" width="8.7109375"/>
    <col min="13" max="13" width="16"/>
    <col min="14" max="14" width="17.140625"/>
    <col min="15" max="15" width="13.5703125"/>
    <col min="16" max="16" width="14.42578125"/>
    <col min="17" max="17" width="8.7109375"/>
    <col min="18" max="18" width="12.5703125"/>
    <col min="19" max="19" width="16.42578125"/>
    <col min="20" max="20" width="8.7109375"/>
    <col min="21" max="21" width="24"/>
    <col min="22" max="1025" width="8.7109375"/>
  </cols>
  <sheetData>
    <row r="1" spans="1:21" ht="67.5" customHeight="1">
      <c r="A1" s="116" t="s">
        <v>228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70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9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2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6917.97</v>
      </c>
      <c r="H6" s="14">
        <f t="shared" ref="H6:H39" si="1">SUM(I6+J6)</f>
        <v>16</v>
      </c>
      <c r="I6" s="14">
        <v>4</v>
      </c>
      <c r="J6" s="14">
        <v>12</v>
      </c>
      <c r="K6" s="14">
        <v>0</v>
      </c>
      <c r="L6" s="14">
        <v>5</v>
      </c>
      <c r="M6" s="13">
        <v>0</v>
      </c>
      <c r="N6" s="15">
        <f>IF(H6=0,0,K6/H6)</f>
        <v>0</v>
      </c>
      <c r="O6" s="44">
        <v>6917.97</v>
      </c>
      <c r="P6" s="44">
        <v>6917.97</v>
      </c>
      <c r="Q6" s="45">
        <f t="shared" ref="Q6:Q37" si="2">IF(O6=0,0,P6/O6)</f>
        <v>1</v>
      </c>
      <c r="R6" s="48">
        <v>6917.97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1181.46</v>
      </c>
      <c r="H7" s="14">
        <f t="shared" si="1"/>
        <v>4</v>
      </c>
      <c r="I7" s="14">
        <v>0</v>
      </c>
      <c r="J7" s="14">
        <v>4</v>
      </c>
      <c r="K7" s="14">
        <v>2</v>
      </c>
      <c r="L7" s="14">
        <v>2</v>
      </c>
      <c r="M7" s="13">
        <v>2</v>
      </c>
      <c r="N7" s="15">
        <f>IF(H7=0,0,K7/H7)</f>
        <v>0.5</v>
      </c>
      <c r="O7" s="44">
        <v>1181.46</v>
      </c>
      <c r="P7" s="44">
        <v>1181.46</v>
      </c>
      <c r="Q7" s="45">
        <f t="shared" si="2"/>
        <v>1</v>
      </c>
      <c r="R7" s="44">
        <v>1181.46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11</v>
      </c>
      <c r="I8" s="14">
        <v>4</v>
      </c>
      <c r="J8" s="14">
        <v>7</v>
      </c>
      <c r="K8" s="14">
        <v>1</v>
      </c>
      <c r="L8" s="14">
        <v>3</v>
      </c>
      <c r="M8" s="13">
        <v>1</v>
      </c>
      <c r="N8" s="15">
        <f>IF(H8=0,0,K8/H8)</f>
        <v>9.0909090909090912E-2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28</v>
      </c>
      <c r="I9" s="14">
        <v>0</v>
      </c>
      <c r="J9" s="14">
        <v>28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11402.73</v>
      </c>
      <c r="H11" s="14">
        <f t="shared" si="1"/>
        <v>12</v>
      </c>
      <c r="I11" s="14">
        <v>2</v>
      </c>
      <c r="J11" s="14">
        <v>10</v>
      </c>
      <c r="K11" s="14">
        <v>2</v>
      </c>
      <c r="L11" s="14">
        <v>14</v>
      </c>
      <c r="M11" s="13">
        <v>2</v>
      </c>
      <c r="N11" s="15">
        <f t="shared" si="6"/>
        <v>0.16666666666666666</v>
      </c>
      <c r="O11" s="44">
        <v>11402.73</v>
      </c>
      <c r="P11" s="44">
        <v>11402.73</v>
      </c>
      <c r="Q11" s="45">
        <f t="shared" si="2"/>
        <v>1</v>
      </c>
      <c r="R11" s="44">
        <v>11402.73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10</v>
      </c>
      <c r="I12" s="14">
        <v>0</v>
      </c>
      <c r="J12" s="14">
        <v>10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3654.94</v>
      </c>
      <c r="H13" s="14">
        <f t="shared" si="1"/>
        <v>13</v>
      </c>
      <c r="I13" s="14">
        <v>1</v>
      </c>
      <c r="J13" s="14">
        <v>12</v>
      </c>
      <c r="K13" s="14">
        <v>0</v>
      </c>
      <c r="L13" s="14">
        <v>6</v>
      </c>
      <c r="M13" s="13">
        <v>0</v>
      </c>
      <c r="N13" s="15">
        <f t="shared" si="6"/>
        <v>0</v>
      </c>
      <c r="O13" s="44">
        <v>3654.94</v>
      </c>
      <c r="P13" s="44">
        <v>3654.94</v>
      </c>
      <c r="Q13" s="45">
        <f t="shared" si="2"/>
        <v>1</v>
      </c>
      <c r="R13" s="48">
        <v>3654.94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13488.34</v>
      </c>
      <c r="H14" s="14">
        <f t="shared" si="1"/>
        <v>13</v>
      </c>
      <c r="I14" s="14">
        <v>2</v>
      </c>
      <c r="J14" s="14">
        <v>11</v>
      </c>
      <c r="K14" s="14">
        <v>1</v>
      </c>
      <c r="L14" s="14">
        <v>13</v>
      </c>
      <c r="M14" s="13">
        <v>1</v>
      </c>
      <c r="N14" s="15">
        <f t="shared" si="6"/>
        <v>7.6923076923076927E-2</v>
      </c>
      <c r="O14" s="44">
        <v>13488.34</v>
      </c>
      <c r="P14" s="44">
        <v>13488.34</v>
      </c>
      <c r="Q14" s="45">
        <f t="shared" si="2"/>
        <v>1</v>
      </c>
      <c r="R14" s="44">
        <v>13488.34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5345.18</v>
      </c>
      <c r="H15" s="14">
        <f t="shared" si="1"/>
        <v>7</v>
      </c>
      <c r="I15" s="14">
        <v>0</v>
      </c>
      <c r="J15" s="14">
        <v>7</v>
      </c>
      <c r="K15" s="14">
        <v>1</v>
      </c>
      <c r="L15" s="14">
        <v>9</v>
      </c>
      <c r="M15" s="13">
        <v>1</v>
      </c>
      <c r="N15" s="15">
        <f t="shared" si="6"/>
        <v>0.14285714285714285</v>
      </c>
      <c r="O15" s="44">
        <v>5345.18</v>
      </c>
      <c r="P15" s="44">
        <v>5345.18</v>
      </c>
      <c r="Q15" s="45">
        <f t="shared" si="2"/>
        <v>1</v>
      </c>
      <c r="R15" s="44">
        <v>5345.18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19205.990000000002</v>
      </c>
      <c r="H16" s="14">
        <f t="shared" si="1"/>
        <v>40</v>
      </c>
      <c r="I16" s="14">
        <v>4</v>
      </c>
      <c r="J16" s="14">
        <v>36</v>
      </c>
      <c r="K16" s="14">
        <v>8</v>
      </c>
      <c r="L16" s="14">
        <v>30</v>
      </c>
      <c r="M16" s="13">
        <v>8</v>
      </c>
      <c r="N16" s="15">
        <f t="shared" si="6"/>
        <v>0.2</v>
      </c>
      <c r="O16" s="44">
        <v>19205.990000000002</v>
      </c>
      <c r="P16" s="44">
        <v>19205.990000000002</v>
      </c>
      <c r="Q16" s="45">
        <f t="shared" si="2"/>
        <v>1</v>
      </c>
      <c r="R16" s="44">
        <v>19205.990000000002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13733.96</v>
      </c>
      <c r="H17" s="14">
        <f t="shared" si="1"/>
        <v>16</v>
      </c>
      <c r="I17" s="14">
        <v>3</v>
      </c>
      <c r="J17" s="14">
        <v>13</v>
      </c>
      <c r="K17" s="14">
        <v>3</v>
      </c>
      <c r="L17" s="14">
        <v>15</v>
      </c>
      <c r="M17" s="13">
        <v>3</v>
      </c>
      <c r="N17" s="15">
        <f t="shared" si="6"/>
        <v>0.1875</v>
      </c>
      <c r="O17" s="44">
        <v>13733.96</v>
      </c>
      <c r="P17" s="44">
        <v>13733.96</v>
      </c>
      <c r="Q17" s="45">
        <f t="shared" si="2"/>
        <v>1</v>
      </c>
      <c r="R17" s="44">
        <v>13733.96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3425.34</v>
      </c>
      <c r="H18" s="14">
        <f t="shared" si="1"/>
        <v>22</v>
      </c>
      <c r="I18" s="14">
        <v>5</v>
      </c>
      <c r="J18" s="14">
        <v>17</v>
      </c>
      <c r="K18" s="14">
        <v>1</v>
      </c>
      <c r="L18" s="14">
        <v>12</v>
      </c>
      <c r="M18" s="13">
        <v>1</v>
      </c>
      <c r="N18" s="15">
        <f t="shared" si="6"/>
        <v>4.5454545454545456E-2</v>
      </c>
      <c r="O18" s="44">
        <v>3425.34</v>
      </c>
      <c r="P18" s="44">
        <v>3425.34</v>
      </c>
      <c r="Q18" s="45">
        <f t="shared" si="2"/>
        <v>1</v>
      </c>
      <c r="R18" s="44">
        <v>3425.34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13279.78</v>
      </c>
      <c r="H19" s="14">
        <f t="shared" si="1"/>
        <v>17</v>
      </c>
      <c r="I19" s="14">
        <v>6</v>
      </c>
      <c r="J19" s="14">
        <v>11</v>
      </c>
      <c r="K19" s="14">
        <v>4</v>
      </c>
      <c r="L19" s="14">
        <v>24</v>
      </c>
      <c r="M19" s="13">
        <v>4</v>
      </c>
      <c r="N19" s="15">
        <f t="shared" si="6"/>
        <v>0.23529411764705882</v>
      </c>
      <c r="O19" s="44">
        <v>13279.78</v>
      </c>
      <c r="P19" s="44">
        <v>13279.78</v>
      </c>
      <c r="Q19" s="45">
        <f t="shared" si="2"/>
        <v>1</v>
      </c>
      <c r="R19" s="44">
        <v>13279.78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19</v>
      </c>
      <c r="I20" s="14">
        <v>2</v>
      </c>
      <c r="J20" s="14">
        <v>17</v>
      </c>
      <c r="K20" s="14">
        <v>1</v>
      </c>
      <c r="L20" s="14">
        <v>14</v>
      </c>
      <c r="M20" s="13">
        <v>1</v>
      </c>
      <c r="N20" s="15">
        <f t="shared" si="6"/>
        <v>5.2631578947368418E-2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3666.62</v>
      </c>
      <c r="H21" s="14">
        <f t="shared" si="1"/>
        <v>18</v>
      </c>
      <c r="I21" s="14">
        <v>3</v>
      </c>
      <c r="J21" s="14">
        <v>15</v>
      </c>
      <c r="K21" s="14">
        <v>0</v>
      </c>
      <c r="L21" s="14">
        <v>5</v>
      </c>
      <c r="M21" s="13">
        <v>0</v>
      </c>
      <c r="N21" s="15">
        <f t="shared" si="6"/>
        <v>0</v>
      </c>
      <c r="O21" s="44">
        <v>3666.62</v>
      </c>
      <c r="P21" s="44">
        <v>3666.62</v>
      </c>
      <c r="Q21" s="45">
        <f t="shared" si="2"/>
        <v>1</v>
      </c>
      <c r="R21" s="44">
        <v>3666.62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23238.31</v>
      </c>
      <c r="H22" s="14">
        <f t="shared" si="1"/>
        <v>27</v>
      </c>
      <c r="I22" s="14">
        <v>8</v>
      </c>
      <c r="J22" s="14">
        <v>19</v>
      </c>
      <c r="K22" s="14">
        <v>16</v>
      </c>
      <c r="L22" s="14">
        <v>39</v>
      </c>
      <c r="M22" s="13">
        <v>16</v>
      </c>
      <c r="N22" s="15">
        <f t="shared" si="6"/>
        <v>0.59259259259259256</v>
      </c>
      <c r="O22" s="44">
        <v>23238.31</v>
      </c>
      <c r="P22" s="44">
        <v>23238.31</v>
      </c>
      <c r="Q22" s="45">
        <f t="shared" si="2"/>
        <v>1</v>
      </c>
      <c r="R22" s="44">
        <v>23238.31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25867.79</v>
      </c>
      <c r="H23" s="14">
        <f t="shared" si="1"/>
        <v>29</v>
      </c>
      <c r="I23" s="14">
        <v>6</v>
      </c>
      <c r="J23" s="14">
        <v>23</v>
      </c>
      <c r="K23" s="14">
        <v>0</v>
      </c>
      <c r="L23" s="14">
        <v>42</v>
      </c>
      <c r="M23" s="13">
        <v>0</v>
      </c>
      <c r="N23" s="15">
        <f t="shared" si="6"/>
        <v>0</v>
      </c>
      <c r="O23" s="44">
        <v>25867.79</v>
      </c>
      <c r="P23" s="44">
        <v>25867.79</v>
      </c>
      <c r="Q23" s="45">
        <f t="shared" si="2"/>
        <v>1</v>
      </c>
      <c r="R23" s="44">
        <v>25867.79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12</v>
      </c>
      <c r="I24" s="14">
        <v>0</v>
      </c>
      <c r="J24" s="14">
        <v>12</v>
      </c>
      <c r="K24" s="14">
        <v>1</v>
      </c>
      <c r="L24" s="14">
        <v>5</v>
      </c>
      <c r="M24" s="13">
        <v>1</v>
      </c>
      <c r="N24" s="15">
        <f t="shared" si="6"/>
        <v>8.3333333333333329E-2</v>
      </c>
      <c r="O24" s="44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27295.11</v>
      </c>
      <c r="H25" s="14">
        <f t="shared" si="1"/>
        <v>26</v>
      </c>
      <c r="I25" s="14">
        <v>2</v>
      </c>
      <c r="J25" s="14">
        <v>24</v>
      </c>
      <c r="K25" s="14">
        <v>2</v>
      </c>
      <c r="L25" s="14">
        <v>48</v>
      </c>
      <c r="M25" s="13">
        <v>2</v>
      </c>
      <c r="N25" s="15">
        <f t="shared" si="6"/>
        <v>7.6923076923076927E-2</v>
      </c>
      <c r="O25" s="44">
        <v>27295.11</v>
      </c>
      <c r="P25" s="44">
        <v>27295.11</v>
      </c>
      <c r="Q25" s="45">
        <f t="shared" si="2"/>
        <v>1</v>
      </c>
      <c r="R25" s="44">
        <v>27295.11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3</v>
      </c>
      <c r="I26" s="14">
        <v>0</v>
      </c>
      <c r="J26" s="14">
        <v>3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f t="shared" si="1"/>
        <v>12</v>
      </c>
      <c r="I27" s="14">
        <v>2</v>
      </c>
      <c r="J27" s="14">
        <v>10</v>
      </c>
      <c r="K27" s="14">
        <v>0</v>
      </c>
      <c r="L27" s="14">
        <v>0</v>
      </c>
      <c r="M27" s="13">
        <v>0</v>
      </c>
      <c r="N27" s="15">
        <f t="shared" si="6"/>
        <v>0</v>
      </c>
      <c r="O27" s="44">
        <v>1</v>
      </c>
      <c r="P27" s="44">
        <v>1</v>
      </c>
      <c r="Q27" s="45">
        <f t="shared" si="2"/>
        <v>1</v>
      </c>
      <c r="R27" s="44">
        <v>0</v>
      </c>
      <c r="S27" s="45">
        <f t="shared" si="3"/>
        <v>0</v>
      </c>
      <c r="T27" s="44">
        <f t="shared" si="4"/>
        <v>1</v>
      </c>
      <c r="U27" s="15">
        <f t="shared" si="5"/>
        <v>1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3</v>
      </c>
      <c r="I28" s="14">
        <v>0</v>
      </c>
      <c r="J28" s="14">
        <v>3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24080.91</v>
      </c>
      <c r="H29" s="14">
        <f t="shared" si="1"/>
        <v>34</v>
      </c>
      <c r="I29" s="14">
        <v>10</v>
      </c>
      <c r="J29" s="14">
        <v>24</v>
      </c>
      <c r="K29" s="14">
        <v>8</v>
      </c>
      <c r="L29" s="14">
        <v>34</v>
      </c>
      <c r="M29" s="13">
        <v>8</v>
      </c>
      <c r="N29" s="15">
        <f t="shared" si="6"/>
        <v>0.23529411764705882</v>
      </c>
      <c r="O29" s="44">
        <v>24080.91</v>
      </c>
      <c r="P29" s="44">
        <v>24080.91</v>
      </c>
      <c r="Q29" s="45">
        <f t="shared" si="2"/>
        <v>1</v>
      </c>
      <c r="R29" s="44">
        <v>24080.91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14</v>
      </c>
      <c r="I30" s="14">
        <v>2</v>
      </c>
      <c r="J30" s="14">
        <v>12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2300.0100000000002</v>
      </c>
      <c r="H31" s="14">
        <f t="shared" si="1"/>
        <v>8</v>
      </c>
      <c r="I31" s="14">
        <v>0</v>
      </c>
      <c r="J31" s="14">
        <v>8</v>
      </c>
      <c r="K31" s="14">
        <v>0</v>
      </c>
      <c r="L31" s="14">
        <v>3</v>
      </c>
      <c r="M31" s="13">
        <v>0</v>
      </c>
      <c r="N31" s="15">
        <f t="shared" si="6"/>
        <v>0</v>
      </c>
      <c r="O31" s="44">
        <v>2300.0100000000002</v>
      </c>
      <c r="P31" s="44">
        <v>2300.0100000000002</v>
      </c>
      <c r="Q31" s="45">
        <f t="shared" si="2"/>
        <v>1</v>
      </c>
      <c r="R31" s="44">
        <v>2300.0100000000002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16.350000000000001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5319.23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21</v>
      </c>
      <c r="M32" s="13">
        <v>2</v>
      </c>
      <c r="N32" s="15">
        <f t="shared" si="6"/>
        <v>0.18181818181818182</v>
      </c>
      <c r="O32" s="44">
        <v>5319.23</v>
      </c>
      <c r="P32" s="44">
        <v>5319.23</v>
      </c>
      <c r="Q32" s="45">
        <f t="shared" si="2"/>
        <v>1</v>
      </c>
      <c r="R32" s="44">
        <v>5319.23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5</v>
      </c>
      <c r="I33" s="14">
        <v>0</v>
      </c>
      <c r="J33" s="14">
        <v>5</v>
      </c>
      <c r="K33" s="14">
        <v>0</v>
      </c>
      <c r="L33" s="14">
        <v>7</v>
      </c>
      <c r="M33" s="13">
        <v>0</v>
      </c>
      <c r="N33" s="15">
        <f t="shared" si="6"/>
        <v>0</v>
      </c>
      <c r="O33" s="44">
        <v>4301.8599999999997</v>
      </c>
      <c r="P33" s="44">
        <v>4301.8599999999997</v>
      </c>
      <c r="Q33" s="45">
        <f t="shared" si="2"/>
        <v>1</v>
      </c>
      <c r="R33" s="44">
        <v>4301.8599999999997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9190.26</v>
      </c>
      <c r="H34" s="14">
        <f t="shared" si="1"/>
        <v>9</v>
      </c>
      <c r="I34" s="14">
        <v>0</v>
      </c>
      <c r="J34" s="14">
        <v>9</v>
      </c>
      <c r="K34" s="14">
        <v>0</v>
      </c>
      <c r="L34" s="14">
        <v>7</v>
      </c>
      <c r="M34" s="13">
        <v>0</v>
      </c>
      <c r="N34" s="15">
        <f t="shared" si="6"/>
        <v>0</v>
      </c>
      <c r="O34" s="44">
        <v>9190.26</v>
      </c>
      <c r="P34" s="44">
        <v>9190.26</v>
      </c>
      <c r="Q34" s="45">
        <f t="shared" si="2"/>
        <v>1</v>
      </c>
      <c r="R34" s="44">
        <v>9190.26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f t="shared" si="1"/>
        <v>6</v>
      </c>
      <c r="I36" s="14">
        <v>1</v>
      </c>
      <c r="J36" s="14">
        <v>5</v>
      </c>
      <c r="K36" s="14">
        <v>3</v>
      </c>
      <c r="L36" s="14">
        <v>4</v>
      </c>
      <c r="M36" s="13">
        <v>3</v>
      </c>
      <c r="N36" s="15">
        <f t="shared" si="6"/>
        <v>0.5</v>
      </c>
      <c r="O36" s="44">
        <v>5444.47</v>
      </c>
      <c r="P36" s="44">
        <v>5444.47</v>
      </c>
      <c r="Q36" s="45">
        <f t="shared" si="2"/>
        <v>1</v>
      </c>
      <c r="R36" s="44">
        <v>5444.47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6055.8</v>
      </c>
      <c r="H37" s="14">
        <f t="shared" si="1"/>
        <v>8</v>
      </c>
      <c r="I37" s="14">
        <v>2</v>
      </c>
      <c r="J37" s="14">
        <v>6</v>
      </c>
      <c r="K37" s="14">
        <v>2</v>
      </c>
      <c r="L37" s="14">
        <v>15</v>
      </c>
      <c r="M37" s="13">
        <v>2</v>
      </c>
      <c r="N37" s="15">
        <f t="shared" si="6"/>
        <v>0.25</v>
      </c>
      <c r="O37" s="44">
        <v>6055.8</v>
      </c>
      <c r="P37" s="44">
        <v>6055.8</v>
      </c>
      <c r="Q37" s="45">
        <f t="shared" si="2"/>
        <v>1</v>
      </c>
      <c r="R37" s="44">
        <v>6055.8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1048.48</v>
      </c>
      <c r="H38" s="14">
        <f t="shared" si="1"/>
        <v>6</v>
      </c>
      <c r="I38" s="14">
        <v>0</v>
      </c>
      <c r="J38" s="14">
        <v>6</v>
      </c>
      <c r="K38" s="14">
        <v>1</v>
      </c>
      <c r="L38" s="14">
        <v>5</v>
      </c>
      <c r="M38" s="13">
        <v>1</v>
      </c>
      <c r="N38" s="15">
        <f t="shared" si="6"/>
        <v>0.16666666666666666</v>
      </c>
      <c r="O38" s="44">
        <v>1048.48</v>
      </c>
      <c r="P38" s="44">
        <v>1048.48</v>
      </c>
      <c r="Q38" s="45">
        <f t="shared" ref="Q38:Q69" si="7">IF(O38=0,0,P38/O38)</f>
        <v>1</v>
      </c>
      <c r="R38" s="44">
        <v>1048.48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4041.57</v>
      </c>
      <c r="H39" s="14">
        <f t="shared" si="1"/>
        <v>9</v>
      </c>
      <c r="I39" s="14">
        <v>1</v>
      </c>
      <c r="J39" s="14">
        <v>8</v>
      </c>
      <c r="K39" s="14">
        <v>3</v>
      </c>
      <c r="L39" s="14">
        <v>5</v>
      </c>
      <c r="M39" s="13">
        <v>3</v>
      </c>
      <c r="N39" s="15">
        <f t="shared" si="6"/>
        <v>0.33333333333333331</v>
      </c>
      <c r="O39" s="44">
        <v>4041.57</v>
      </c>
      <c r="P39" s="44">
        <v>4041.57</v>
      </c>
      <c r="Q39" s="45">
        <f t="shared" si="7"/>
        <v>1</v>
      </c>
      <c r="R39" s="44">
        <v>4041.57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28079.93</v>
      </c>
      <c r="H40" s="14">
        <v>26</v>
      </c>
      <c r="I40" s="14">
        <v>5</v>
      </c>
      <c r="J40" s="14">
        <v>23</v>
      </c>
      <c r="K40" s="14">
        <v>10</v>
      </c>
      <c r="L40" s="14">
        <v>31</v>
      </c>
      <c r="M40" s="13">
        <v>10</v>
      </c>
      <c r="N40" s="15">
        <f t="shared" si="6"/>
        <v>0.38461538461538464</v>
      </c>
      <c r="O40" s="44">
        <v>28079.93</v>
      </c>
      <c r="P40" s="44">
        <v>28079.93</v>
      </c>
      <c r="Q40" s="45">
        <f t="shared" si="7"/>
        <v>1</v>
      </c>
      <c r="R40" s="44">
        <v>28079.93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7452.86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f t="shared" si="8"/>
        <v>13</v>
      </c>
      <c r="I42" s="14">
        <v>3</v>
      </c>
      <c r="J42" s="14">
        <v>10</v>
      </c>
      <c r="K42" s="14">
        <v>3</v>
      </c>
      <c r="L42" s="14">
        <v>25</v>
      </c>
      <c r="M42" s="13">
        <v>2</v>
      </c>
      <c r="N42" s="15">
        <f t="shared" si="6"/>
        <v>0.23076923076923078</v>
      </c>
      <c r="O42" s="48">
        <v>11331.69</v>
      </c>
      <c r="P42" s="48">
        <v>11331.69</v>
      </c>
      <c r="Q42" s="45">
        <f t="shared" si="7"/>
        <v>1</v>
      </c>
      <c r="R42" s="44">
        <v>11331.69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23</v>
      </c>
      <c r="I43" s="14">
        <v>0</v>
      </c>
      <c r="J43" s="14">
        <v>23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4917.09</v>
      </c>
      <c r="H44" s="14">
        <f t="shared" si="8"/>
        <v>7</v>
      </c>
      <c r="I44" s="14">
        <v>1</v>
      </c>
      <c r="J44" s="14">
        <v>6</v>
      </c>
      <c r="K44" s="14">
        <v>3</v>
      </c>
      <c r="L44" s="14">
        <v>6</v>
      </c>
      <c r="M44" s="13">
        <v>3</v>
      </c>
      <c r="N44" s="15">
        <f t="shared" si="6"/>
        <v>0.42857142857142855</v>
      </c>
      <c r="O44" s="44">
        <v>4917.09</v>
      </c>
      <c r="P44" s="44">
        <v>4917.09</v>
      </c>
      <c r="Q44" s="45">
        <f t="shared" si="7"/>
        <v>1</v>
      </c>
      <c r="R44" s="44">
        <v>4917.09</v>
      </c>
      <c r="S44" s="45">
        <f t="shared" ref="S44:S80" si="10">IF(P44=0,0,R44/P44)</f>
        <v>1</v>
      </c>
      <c r="T44" s="44">
        <f t="shared" ref="T44:T79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13875.3</v>
      </c>
      <c r="H45" s="14">
        <f t="shared" si="8"/>
        <v>13</v>
      </c>
      <c r="I45" s="14">
        <v>1</v>
      </c>
      <c r="J45" s="14">
        <v>12</v>
      </c>
      <c r="K45" s="14">
        <v>1</v>
      </c>
      <c r="L45" s="14">
        <v>13</v>
      </c>
      <c r="M45" s="13">
        <v>1</v>
      </c>
      <c r="N45" s="15">
        <f t="shared" si="6"/>
        <v>7.6923076923076927E-2</v>
      </c>
      <c r="O45" s="44">
        <v>13875.3</v>
      </c>
      <c r="P45" s="44">
        <v>13875.3</v>
      </c>
      <c r="Q45" s="45">
        <f t="shared" si="7"/>
        <v>1</v>
      </c>
      <c r="R45" s="44">
        <v>13875.3</v>
      </c>
      <c r="S45" s="45">
        <f t="shared" si="10"/>
        <v>1</v>
      </c>
      <c r="T45" s="44">
        <f t="shared" si="11"/>
        <v>0</v>
      </c>
      <c r="U45" s="15">
        <f t="shared" si="12"/>
        <v>0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7902.65</v>
      </c>
      <c r="H46" s="14">
        <f t="shared" si="8"/>
        <v>8</v>
      </c>
      <c r="I46" s="14">
        <v>1</v>
      </c>
      <c r="J46" s="14">
        <v>7</v>
      </c>
      <c r="K46" s="14">
        <v>0</v>
      </c>
      <c r="L46" s="14">
        <v>17</v>
      </c>
      <c r="M46" s="13">
        <v>0</v>
      </c>
      <c r="N46" s="15">
        <f t="shared" si="6"/>
        <v>0</v>
      </c>
      <c r="O46" s="44">
        <v>7902.65</v>
      </c>
      <c r="P46" s="44">
        <v>7902.65</v>
      </c>
      <c r="Q46" s="45">
        <f t="shared" si="7"/>
        <v>1</v>
      </c>
      <c r="R46" s="44">
        <v>7902.65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26379.96</v>
      </c>
      <c r="H47" s="14">
        <f t="shared" si="8"/>
        <v>18</v>
      </c>
      <c r="I47" s="14">
        <v>2</v>
      </c>
      <c r="J47" s="14">
        <v>16</v>
      </c>
      <c r="K47" s="14">
        <v>4</v>
      </c>
      <c r="L47" s="14">
        <v>18</v>
      </c>
      <c r="M47" s="13">
        <v>4</v>
      </c>
      <c r="N47" s="15">
        <f t="shared" si="6"/>
        <v>0.22222222222222221</v>
      </c>
      <c r="O47" s="44">
        <v>26379.96</v>
      </c>
      <c r="P47" s="44">
        <v>26379.96</v>
      </c>
      <c r="Q47" s="45">
        <f t="shared" si="7"/>
        <v>1</v>
      </c>
      <c r="R47" s="44">
        <v>26379.96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24</v>
      </c>
      <c r="I48" s="14">
        <v>2</v>
      </c>
      <c r="J48" s="14">
        <v>22</v>
      </c>
      <c r="K48" s="14">
        <v>4</v>
      </c>
      <c r="L48" s="14">
        <v>4</v>
      </c>
      <c r="M48" s="13">
        <v>4</v>
      </c>
      <c r="N48" s="15">
        <f t="shared" si="6"/>
        <v>0.16666666666666666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12613.25</v>
      </c>
      <c r="H49" s="14">
        <f t="shared" si="8"/>
        <v>14</v>
      </c>
      <c r="I49" s="14">
        <v>0</v>
      </c>
      <c r="J49" s="14">
        <v>14</v>
      </c>
      <c r="K49" s="14">
        <v>2</v>
      </c>
      <c r="L49" s="14">
        <v>15</v>
      </c>
      <c r="M49" s="13">
        <v>2</v>
      </c>
      <c r="N49" s="15">
        <f t="shared" si="6"/>
        <v>0.14285714285714285</v>
      </c>
      <c r="O49" s="44">
        <v>12613.25</v>
      </c>
      <c r="P49" s="44">
        <v>12613.25</v>
      </c>
      <c r="Q49" s="45">
        <f t="shared" si="7"/>
        <v>1</v>
      </c>
      <c r="R49" s="44">
        <v>12613.25</v>
      </c>
      <c r="S49" s="45">
        <f t="shared" si="10"/>
        <v>1</v>
      </c>
      <c r="T49" s="44">
        <f t="shared" si="11"/>
        <v>0</v>
      </c>
      <c r="U49" s="15">
        <f t="shared" si="12"/>
        <v>0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17049.38</v>
      </c>
      <c r="H50" s="14">
        <f t="shared" si="8"/>
        <v>18</v>
      </c>
      <c r="I50" s="14">
        <v>0</v>
      </c>
      <c r="J50" s="14">
        <v>18</v>
      </c>
      <c r="K50" s="14">
        <v>3</v>
      </c>
      <c r="L50" s="14">
        <v>16</v>
      </c>
      <c r="M50" s="13">
        <v>3</v>
      </c>
      <c r="N50" s="15">
        <f t="shared" si="6"/>
        <v>0.16666666666666666</v>
      </c>
      <c r="O50" s="44">
        <v>17049.38</v>
      </c>
      <c r="P50" s="44">
        <v>17049.38</v>
      </c>
      <c r="Q50" s="45">
        <f t="shared" si="7"/>
        <v>1</v>
      </c>
      <c r="R50" s="44">
        <v>17049.38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7</v>
      </c>
      <c r="I51" s="14">
        <v>0</v>
      </c>
      <c r="J51" s="14">
        <v>7</v>
      </c>
      <c r="K51" s="14">
        <v>1</v>
      </c>
      <c r="L51" s="14">
        <v>5</v>
      </c>
      <c r="M51" s="13">
        <v>1</v>
      </c>
      <c r="N51" s="15">
        <v>0</v>
      </c>
      <c r="O51" s="44">
        <v>2250.2399999999998</v>
      </c>
      <c r="P51" s="44">
        <v>2250.2399999999998</v>
      </c>
      <c r="Q51" s="45">
        <f t="shared" si="7"/>
        <v>1</v>
      </c>
      <c r="R51" s="44">
        <v>2250.2399999999998</v>
      </c>
      <c r="S51" s="45">
        <f t="shared" si="10"/>
        <v>1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1606.76</v>
      </c>
      <c r="H52" s="14">
        <v>10</v>
      </c>
      <c r="I52" s="14">
        <v>1</v>
      </c>
      <c r="J52" s="14">
        <v>10</v>
      </c>
      <c r="K52" s="14">
        <v>6</v>
      </c>
      <c r="L52" s="14">
        <v>6</v>
      </c>
      <c r="M52" s="13">
        <v>6</v>
      </c>
      <c r="N52" s="15">
        <f t="shared" ref="N52:N62" si="14">IF(H52=0,0,K52/H52)</f>
        <v>0.6</v>
      </c>
      <c r="O52" s="44">
        <v>1606.76</v>
      </c>
      <c r="P52" s="44">
        <v>1606.76</v>
      </c>
      <c r="Q52" s="45">
        <f t="shared" si="7"/>
        <v>1</v>
      </c>
      <c r="R52" s="44">
        <v>1606.76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3</v>
      </c>
      <c r="I54" s="14">
        <v>0</v>
      </c>
      <c r="J54" s="14">
        <v>3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11</v>
      </c>
      <c r="I55" s="14">
        <v>2</v>
      </c>
      <c r="J55" s="14">
        <v>9</v>
      </c>
      <c r="K55" s="14">
        <v>0</v>
      </c>
      <c r="L55" s="14">
        <v>9</v>
      </c>
      <c r="M55" s="13">
        <v>2</v>
      </c>
      <c r="N55" s="15">
        <f t="shared" si="14"/>
        <v>0</v>
      </c>
      <c r="O55" s="44">
        <v>6565.7</v>
      </c>
      <c r="P55" s="44">
        <v>6565.7</v>
      </c>
      <c r="Q55" s="45">
        <f t="shared" si="7"/>
        <v>1</v>
      </c>
      <c r="R55" s="44">
        <v>6565.7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20.100000000000001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10</v>
      </c>
      <c r="I57" s="14">
        <v>3</v>
      </c>
      <c r="J57" s="14">
        <v>7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9</v>
      </c>
      <c r="I58" s="14">
        <v>0</v>
      </c>
      <c r="J58" s="14">
        <v>9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11496.57</v>
      </c>
      <c r="H59" s="14">
        <f t="shared" si="15"/>
        <v>12</v>
      </c>
      <c r="I59" s="14">
        <v>1</v>
      </c>
      <c r="J59" s="14">
        <v>11</v>
      </c>
      <c r="K59" s="14">
        <v>2</v>
      </c>
      <c r="L59" s="14">
        <v>13</v>
      </c>
      <c r="M59" s="13">
        <v>2</v>
      </c>
      <c r="N59" s="15">
        <f t="shared" si="14"/>
        <v>0.16666666666666666</v>
      </c>
      <c r="O59" s="44">
        <v>11496.57</v>
      </c>
      <c r="P59" s="44">
        <v>11496.57</v>
      </c>
      <c r="Q59" s="45">
        <f t="shared" si="7"/>
        <v>1</v>
      </c>
      <c r="R59" s="44">
        <v>11496.57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1</v>
      </c>
      <c r="H60" s="14">
        <f t="shared" si="15"/>
        <v>3</v>
      </c>
      <c r="I60" s="14">
        <v>0</v>
      </c>
      <c r="J60" s="14">
        <v>3</v>
      </c>
      <c r="K60" s="14">
        <v>0</v>
      </c>
      <c r="L60" s="14">
        <v>0</v>
      </c>
      <c r="M60" s="13">
        <v>0</v>
      </c>
      <c r="N60" s="15">
        <f t="shared" si="14"/>
        <v>0</v>
      </c>
      <c r="O60" s="44">
        <v>1</v>
      </c>
      <c r="P60" s="44">
        <v>1</v>
      </c>
      <c r="Q60" s="45">
        <f t="shared" si="7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15415.27</v>
      </c>
      <c r="H61" s="14">
        <f t="shared" si="15"/>
        <v>15</v>
      </c>
      <c r="I61" s="14">
        <v>5</v>
      </c>
      <c r="J61" s="14">
        <v>10</v>
      </c>
      <c r="K61" s="14">
        <v>3</v>
      </c>
      <c r="L61" s="14">
        <v>13</v>
      </c>
      <c r="M61" s="13">
        <v>3</v>
      </c>
      <c r="N61" s="15">
        <f t="shared" si="14"/>
        <v>0.2</v>
      </c>
      <c r="O61" s="44">
        <v>15415.27</v>
      </c>
      <c r="P61" s="44">
        <v>15415.27</v>
      </c>
      <c r="Q61" s="45">
        <f t="shared" si="7"/>
        <v>1</v>
      </c>
      <c r="R61" s="44">
        <v>15415.27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12386.82</v>
      </c>
      <c r="H62" s="14">
        <f t="shared" si="15"/>
        <v>25</v>
      </c>
      <c r="I62" s="14">
        <v>4</v>
      </c>
      <c r="J62" s="14">
        <v>21</v>
      </c>
      <c r="K62" s="14">
        <v>4</v>
      </c>
      <c r="L62" s="14">
        <v>22</v>
      </c>
      <c r="M62" s="13">
        <v>4</v>
      </c>
      <c r="N62" s="15">
        <f t="shared" si="14"/>
        <v>0.16</v>
      </c>
      <c r="O62" s="44">
        <v>12386.82</v>
      </c>
      <c r="P62" s="44">
        <v>12386.82</v>
      </c>
      <c r="Q62" s="45">
        <f t="shared" si="7"/>
        <v>1</v>
      </c>
      <c r="R62" s="44">
        <v>12386.82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13</v>
      </c>
      <c r="I63" s="14">
        <v>1</v>
      </c>
      <c r="J63" s="14">
        <v>12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7"/>
        <v>1</v>
      </c>
      <c r="R63" s="44">
        <v>7750.29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8073.88</v>
      </c>
      <c r="H64" s="14">
        <f t="shared" si="15"/>
        <v>9</v>
      </c>
      <c r="I64" s="14">
        <v>0</v>
      </c>
      <c r="J64" s="14">
        <v>9</v>
      </c>
      <c r="K64" s="14">
        <v>5</v>
      </c>
      <c r="L64" s="14">
        <v>15</v>
      </c>
      <c r="M64" s="13">
        <v>5</v>
      </c>
      <c r="N64" s="15">
        <f t="shared" ref="N64:N73" si="17">IF(H64=0,0,K64/H64)</f>
        <v>0.55555555555555558</v>
      </c>
      <c r="O64" s="44">
        <v>8073.88</v>
      </c>
      <c r="P64" s="44">
        <v>8073.88</v>
      </c>
      <c r="Q64" s="45">
        <f t="shared" si="7"/>
        <v>1</v>
      </c>
      <c r="R64" s="44">
        <v>8073.88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3537.99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9598.2000000000007</v>
      </c>
      <c r="H66" s="14">
        <f t="shared" si="15"/>
        <v>10</v>
      </c>
      <c r="I66" s="14">
        <v>0</v>
      </c>
      <c r="J66" s="14">
        <v>10</v>
      </c>
      <c r="K66" s="14">
        <v>1</v>
      </c>
      <c r="L66" s="14">
        <v>11</v>
      </c>
      <c r="M66" s="13">
        <v>1</v>
      </c>
      <c r="N66" s="15">
        <f t="shared" si="17"/>
        <v>0.1</v>
      </c>
      <c r="O66" s="44">
        <v>9598.2000000000007</v>
      </c>
      <c r="P66" s="44">
        <v>9598.2000000000007</v>
      </c>
      <c r="Q66" s="45">
        <f t="shared" si="7"/>
        <v>1</v>
      </c>
      <c r="R66" s="44">
        <v>9598.2000000000007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3988.23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8</v>
      </c>
      <c r="M67" s="13">
        <v>0</v>
      </c>
      <c r="N67" s="15">
        <f t="shared" si="17"/>
        <v>0</v>
      </c>
      <c r="O67" s="44">
        <v>3988.23</v>
      </c>
      <c r="P67" s="44">
        <v>3988.23</v>
      </c>
      <c r="Q67" s="45">
        <f t="shared" si="7"/>
        <v>1</v>
      </c>
      <c r="R67" s="44">
        <v>3988.23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5987.07</v>
      </c>
      <c r="H68" s="14">
        <f t="shared" si="15"/>
        <v>9</v>
      </c>
      <c r="I68" s="14">
        <v>5</v>
      </c>
      <c r="J68" s="14">
        <v>4</v>
      </c>
      <c r="K68" s="14">
        <v>3</v>
      </c>
      <c r="L68" s="14">
        <v>5</v>
      </c>
      <c r="M68" s="13">
        <v>3</v>
      </c>
      <c r="N68" s="15">
        <f t="shared" si="17"/>
        <v>0.33333333333333331</v>
      </c>
      <c r="O68" s="44">
        <v>5987.07</v>
      </c>
      <c r="P68" s="44">
        <v>5987.07</v>
      </c>
      <c r="Q68" s="45">
        <f t="shared" si="7"/>
        <v>1</v>
      </c>
      <c r="R68" s="44">
        <v>5987.07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19101.28</v>
      </c>
      <c r="H69" s="14">
        <f t="shared" si="15"/>
        <v>36</v>
      </c>
      <c r="I69" s="14">
        <v>4</v>
      </c>
      <c r="J69" s="14">
        <v>32</v>
      </c>
      <c r="K69" s="14">
        <v>2</v>
      </c>
      <c r="L69" s="14">
        <v>30</v>
      </c>
      <c r="M69" s="13">
        <v>2</v>
      </c>
      <c r="N69" s="15">
        <f t="shared" si="17"/>
        <v>5.5555555555555552E-2</v>
      </c>
      <c r="O69" s="44">
        <v>19101.28</v>
      </c>
      <c r="P69" s="44">
        <v>19101.28</v>
      </c>
      <c r="Q69" s="45">
        <f t="shared" si="7"/>
        <v>1</v>
      </c>
      <c r="R69" s="44">
        <v>19101.28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15</v>
      </c>
      <c r="I70" s="14">
        <v>4</v>
      </c>
      <c r="J70" s="14">
        <v>11</v>
      </c>
      <c r="K70" s="14">
        <v>5</v>
      </c>
      <c r="L70" s="14">
        <v>10</v>
      </c>
      <c r="M70" s="13">
        <v>5</v>
      </c>
      <c r="N70" s="15">
        <f t="shared" si="17"/>
        <v>0.33333333333333331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9963.18</v>
      </c>
      <c r="H71" s="14">
        <f t="shared" si="15"/>
        <v>30</v>
      </c>
      <c r="I71" s="14">
        <v>0</v>
      </c>
      <c r="J71" s="14">
        <v>30</v>
      </c>
      <c r="K71" s="14">
        <v>5</v>
      </c>
      <c r="L71" s="14">
        <v>19</v>
      </c>
      <c r="M71" s="13">
        <v>5</v>
      </c>
      <c r="N71" s="15">
        <f t="shared" si="17"/>
        <v>0.16666666666666666</v>
      </c>
      <c r="O71" s="44">
        <v>9963.18</v>
      </c>
      <c r="P71" s="44">
        <v>9963.18</v>
      </c>
      <c r="Q71" s="45">
        <f t="shared" si="18"/>
        <v>1</v>
      </c>
      <c r="R71" s="44">
        <v>9963.18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20843.849999999999</v>
      </c>
      <c r="H72" s="14">
        <f t="shared" si="15"/>
        <v>18</v>
      </c>
      <c r="I72" s="14">
        <v>3</v>
      </c>
      <c r="J72" s="14">
        <v>15</v>
      </c>
      <c r="K72" s="14">
        <v>2</v>
      </c>
      <c r="L72" s="14">
        <v>19</v>
      </c>
      <c r="M72" s="13">
        <v>2</v>
      </c>
      <c r="N72" s="15">
        <f t="shared" si="17"/>
        <v>0.1111111111111111</v>
      </c>
      <c r="O72" s="44">
        <v>20843.849999999999</v>
      </c>
      <c r="P72" s="44">
        <v>20843.849999999999</v>
      </c>
      <c r="Q72" s="45">
        <f t="shared" si="18"/>
        <v>1</v>
      </c>
      <c r="R72" s="44">
        <v>20843.849999999999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23320.85</v>
      </c>
      <c r="H73" s="14">
        <f t="shared" si="15"/>
        <v>13</v>
      </c>
      <c r="I73" s="14">
        <v>1</v>
      </c>
      <c r="J73" s="14">
        <v>12</v>
      </c>
      <c r="K73" s="14">
        <v>3</v>
      </c>
      <c r="L73" s="14">
        <v>9</v>
      </c>
      <c r="M73" s="13">
        <v>3</v>
      </c>
      <c r="N73" s="15">
        <f t="shared" si="17"/>
        <v>0.23076923076923078</v>
      </c>
      <c r="O73" s="44">
        <v>23320.85</v>
      </c>
      <c r="P73" s="44">
        <v>23320.85</v>
      </c>
      <c r="Q73" s="45">
        <f t="shared" si="18"/>
        <v>1</v>
      </c>
      <c r="R73" s="44">
        <v>23320.85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8</v>
      </c>
      <c r="I74" s="14">
        <v>3</v>
      </c>
      <c r="J74" s="14">
        <v>5</v>
      </c>
      <c r="K74" s="14">
        <v>2</v>
      </c>
      <c r="L74" s="14">
        <v>6</v>
      </c>
      <c r="M74" s="13">
        <v>2</v>
      </c>
      <c r="N74" s="15">
        <v>0</v>
      </c>
      <c r="O74" s="44">
        <v>5732.27</v>
      </c>
      <c r="P74" s="44">
        <v>5732.27</v>
      </c>
      <c r="Q74" s="45">
        <f t="shared" si="18"/>
        <v>1</v>
      </c>
      <c r="R74" s="44">
        <v>5732.27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8</v>
      </c>
      <c r="I75" s="14">
        <v>0</v>
      </c>
      <c r="J75" s="14">
        <v>8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0.125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3091.17</v>
      </c>
      <c r="H76" s="14">
        <f t="shared" si="15"/>
        <v>9</v>
      </c>
      <c r="I76" s="14">
        <v>0</v>
      </c>
      <c r="J76" s="14">
        <v>9</v>
      </c>
      <c r="K76" s="14">
        <v>0</v>
      </c>
      <c r="L76" s="14">
        <v>6</v>
      </c>
      <c r="M76" s="13">
        <v>0</v>
      </c>
      <c r="N76" s="15">
        <f t="shared" si="19"/>
        <v>0</v>
      </c>
      <c r="O76" s="44">
        <v>3091.17</v>
      </c>
      <c r="P76" s="44">
        <v>3091.17</v>
      </c>
      <c r="Q76" s="45">
        <f t="shared" si="18"/>
        <v>1</v>
      </c>
      <c r="R76" s="44">
        <v>3091.17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1924.2</v>
      </c>
      <c r="H77" s="14">
        <f t="shared" si="15"/>
        <v>3</v>
      </c>
      <c r="I77" s="14">
        <v>0</v>
      </c>
      <c r="J77" s="14">
        <v>3</v>
      </c>
      <c r="K77" s="14">
        <v>0</v>
      </c>
      <c r="L77" s="14">
        <v>4</v>
      </c>
      <c r="M77" s="13">
        <v>0</v>
      </c>
      <c r="N77" s="15">
        <f t="shared" si="19"/>
        <v>0</v>
      </c>
      <c r="O77" s="44">
        <v>1924.2</v>
      </c>
      <c r="P77" s="44">
        <v>1924.2</v>
      </c>
      <c r="Q77" s="45">
        <f t="shared" si="18"/>
        <v>1</v>
      </c>
      <c r="R77" s="44">
        <v>1924.2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12046.44</v>
      </c>
      <c r="H78" s="14">
        <f t="shared" si="15"/>
        <v>36</v>
      </c>
      <c r="I78" s="14">
        <v>2</v>
      </c>
      <c r="J78" s="14">
        <v>34</v>
      </c>
      <c r="K78" s="14">
        <v>6</v>
      </c>
      <c r="L78" s="14">
        <v>25</v>
      </c>
      <c r="M78" s="13">
        <v>6</v>
      </c>
      <c r="N78" s="15">
        <f t="shared" si="19"/>
        <v>0.16666666666666666</v>
      </c>
      <c r="O78" s="44">
        <v>12046.44</v>
      </c>
      <c r="P78" s="44">
        <v>12046.44</v>
      </c>
      <c r="Q78" s="45">
        <f t="shared" si="18"/>
        <v>1</v>
      </c>
      <c r="R78" s="44">
        <v>12046.44</v>
      </c>
      <c r="S78" s="45">
        <f t="shared" si="10"/>
        <v>1</v>
      </c>
      <c r="T78" s="44">
        <f t="shared" si="11"/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9048.34</v>
      </c>
      <c r="H79" s="14">
        <f t="shared" si="15"/>
        <v>15</v>
      </c>
      <c r="I79" s="14">
        <v>2</v>
      </c>
      <c r="J79" s="14">
        <v>13</v>
      </c>
      <c r="K79" s="14">
        <v>0</v>
      </c>
      <c r="L79" s="14">
        <v>16</v>
      </c>
      <c r="M79" s="13">
        <v>0</v>
      </c>
      <c r="N79" s="15">
        <f t="shared" si="19"/>
        <v>0</v>
      </c>
      <c r="O79" s="44">
        <v>9048.34</v>
      </c>
      <c r="P79" s="44">
        <v>9048.34</v>
      </c>
      <c r="Q79" s="45">
        <f t="shared" si="18"/>
        <v>1</v>
      </c>
      <c r="R79" s="44">
        <v>9048.34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589216.38</v>
      </c>
      <c r="H80" s="19">
        <f t="shared" si="20"/>
        <v>1009</v>
      </c>
      <c r="I80" s="19">
        <f t="shared" si="20"/>
        <v>134</v>
      </c>
      <c r="J80" s="19">
        <f t="shared" si="20"/>
        <v>878</v>
      </c>
      <c r="K80" s="19">
        <f t="shared" si="20"/>
        <v>157</v>
      </c>
      <c r="L80" s="19">
        <f t="shared" si="20"/>
        <v>858</v>
      </c>
      <c r="M80" s="19">
        <f t="shared" si="20"/>
        <v>158</v>
      </c>
      <c r="N80" s="15">
        <f t="shared" si="19"/>
        <v>0.15559960356788899</v>
      </c>
      <c r="O80" s="46">
        <f>SUM(O6:O79)</f>
        <v>604946.17999999993</v>
      </c>
      <c r="P80" s="46">
        <f>SUM(P6:P79)</f>
        <v>604946.17999999993</v>
      </c>
      <c r="Q80" s="45">
        <f t="shared" si="18"/>
        <v>1</v>
      </c>
      <c r="R80" s="46">
        <f>SUM(R6:R79)</f>
        <v>604936.17999999993</v>
      </c>
      <c r="S80" s="45">
        <f t="shared" si="10"/>
        <v>0.99998346960385798</v>
      </c>
      <c r="T80" s="46">
        <f>SUM(T6:T79)</f>
        <v>9</v>
      </c>
      <c r="U80" s="15">
        <f t="shared" si="12"/>
        <v>1.4877356527815419E-5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U80"/>
  <sheetViews>
    <sheetView topLeftCell="D63" workbookViewId="0">
      <selection activeCell="I6" sqref="I6"/>
    </sheetView>
  </sheetViews>
  <sheetFormatPr defaultRowHeight="15"/>
  <cols>
    <col min="1" max="3" width="0" hidden="1"/>
    <col min="4" max="4" width="37.28515625"/>
    <col min="5" max="5" width="17.7109375"/>
    <col min="6" max="6" width="17"/>
    <col min="7" max="7" width="14.7109375"/>
    <col min="8" max="8" width="17.85546875"/>
    <col min="9" max="9" width="18.85546875"/>
    <col min="10" max="10" width="22.28515625"/>
    <col min="11" max="12" width="8.7109375"/>
    <col min="13" max="13" width="16.28515625"/>
    <col min="14" max="14" width="14.5703125"/>
    <col min="15" max="15" width="12.140625" style="43"/>
    <col min="16" max="16" width="11.42578125" style="43"/>
    <col min="17" max="17" width="9.140625" style="43"/>
    <col min="18" max="18" width="10.7109375" style="43"/>
    <col min="19" max="19" width="0" hidden="1"/>
    <col min="20" max="20" width="11.28515625"/>
    <col min="21" max="21" width="14.7109375"/>
    <col min="22" max="1025" width="8.7109375"/>
  </cols>
  <sheetData>
    <row r="1" spans="1:21" ht="68.650000000000006" customHeight="1">
      <c r="A1" s="116" t="s">
        <v>229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71.650000000000006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71.650000000000006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8119.77</v>
      </c>
      <c r="H6" s="14">
        <f t="shared" ref="H6:H39" si="1">SUM(I6+J6)</f>
        <v>16</v>
      </c>
      <c r="I6" s="14">
        <v>4</v>
      </c>
      <c r="J6" s="14">
        <v>12</v>
      </c>
      <c r="K6" s="14">
        <v>0</v>
      </c>
      <c r="L6" s="14">
        <v>8</v>
      </c>
      <c r="M6" s="13">
        <v>0</v>
      </c>
      <c r="N6" s="15">
        <f>IF(H6=0,0,K6/H6)</f>
        <v>0</v>
      </c>
      <c r="O6" s="44">
        <v>8119.77</v>
      </c>
      <c r="P6" s="44">
        <v>8119.77</v>
      </c>
      <c r="Q6" s="45">
        <f t="shared" ref="Q6:Q37" si="2">IF(O6=0,0,P6/O6)</f>
        <v>1</v>
      </c>
      <c r="R6" s="48">
        <v>6917.97</v>
      </c>
      <c r="S6" s="45">
        <f t="shared" ref="S6:S42" si="3">IF(P6=0,0,R6/P6)</f>
        <v>0.85199088151511682</v>
      </c>
      <c r="T6" s="44">
        <f t="shared" ref="T6:T42" si="4">(P6-R6)</f>
        <v>1201.8000000000002</v>
      </c>
      <c r="U6" s="15">
        <f t="shared" ref="U6:U42" si="5">IF(P6=0,0,T6/P6)</f>
        <v>0.14800911848488321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1492.05</v>
      </c>
      <c r="H7" s="14">
        <f t="shared" si="1"/>
        <v>5</v>
      </c>
      <c r="I7" s="14">
        <v>0</v>
      </c>
      <c r="J7" s="14">
        <v>5</v>
      </c>
      <c r="K7" s="14">
        <v>4</v>
      </c>
      <c r="L7" s="14">
        <v>4</v>
      </c>
      <c r="M7" s="13">
        <v>4</v>
      </c>
      <c r="N7" s="15">
        <f>IF(H7=0,0,K7/H7)</f>
        <v>0.8</v>
      </c>
      <c r="O7" s="44">
        <v>1492.05</v>
      </c>
      <c r="P7" s="44">
        <v>1492.05</v>
      </c>
      <c r="Q7" s="45">
        <f t="shared" si="2"/>
        <v>1</v>
      </c>
      <c r="R7" s="44">
        <v>1492.05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11</v>
      </c>
      <c r="I8" s="14">
        <v>4</v>
      </c>
      <c r="J8" s="14">
        <v>7</v>
      </c>
      <c r="K8" s="14">
        <v>1</v>
      </c>
      <c r="L8" s="14">
        <v>3</v>
      </c>
      <c r="M8" s="13">
        <v>1</v>
      </c>
      <c r="N8" s="15">
        <f>IF(H8=0,0,K8/H8)</f>
        <v>9.0909090909090912E-2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28</v>
      </c>
      <c r="I9" s="14">
        <v>0</v>
      </c>
      <c r="J9" s="14">
        <v>28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21074.89</v>
      </c>
      <c r="H11" s="14">
        <f t="shared" si="1"/>
        <v>12</v>
      </c>
      <c r="I11" s="14">
        <v>2</v>
      </c>
      <c r="J11" s="14">
        <v>10</v>
      </c>
      <c r="K11" s="14">
        <v>3</v>
      </c>
      <c r="L11" s="14">
        <v>18</v>
      </c>
      <c r="M11" s="13">
        <v>3</v>
      </c>
      <c r="N11" s="15">
        <f t="shared" si="6"/>
        <v>0.25</v>
      </c>
      <c r="O11" s="44">
        <v>21074.89</v>
      </c>
      <c r="P11" s="44">
        <v>21074.89</v>
      </c>
      <c r="Q11" s="45">
        <f t="shared" si="2"/>
        <v>1</v>
      </c>
      <c r="R11" s="44">
        <v>11402.73</v>
      </c>
      <c r="S11" s="45">
        <f t="shared" si="3"/>
        <v>0.54105762829604331</v>
      </c>
      <c r="T11" s="44">
        <f t="shared" si="4"/>
        <v>9672.16</v>
      </c>
      <c r="U11" s="15">
        <f t="shared" si="5"/>
        <v>0.45894237170395669</v>
      </c>
    </row>
    <row r="12" spans="1:2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11</v>
      </c>
      <c r="I12" s="14">
        <v>0</v>
      </c>
      <c r="J12" s="14">
        <v>11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6389.81</v>
      </c>
      <c r="H13" s="14">
        <f t="shared" si="1"/>
        <v>13</v>
      </c>
      <c r="I13" s="14">
        <v>1</v>
      </c>
      <c r="J13" s="14">
        <v>12</v>
      </c>
      <c r="K13" s="14">
        <v>3</v>
      </c>
      <c r="L13" s="14">
        <v>7</v>
      </c>
      <c r="M13" s="13">
        <v>0</v>
      </c>
      <c r="N13" s="15">
        <f t="shared" si="6"/>
        <v>0.23076923076923078</v>
      </c>
      <c r="O13" s="44">
        <v>6389.81</v>
      </c>
      <c r="P13" s="44">
        <v>6389.81</v>
      </c>
      <c r="Q13" s="45">
        <f t="shared" si="2"/>
        <v>1</v>
      </c>
      <c r="R13" s="44">
        <v>4372.95</v>
      </c>
      <c r="S13" s="45">
        <f t="shared" si="3"/>
        <v>0.68436307182842671</v>
      </c>
      <c r="T13" s="44">
        <f t="shared" si="4"/>
        <v>2016.8600000000006</v>
      </c>
      <c r="U13" s="15">
        <f t="shared" si="5"/>
        <v>0.31563692817157324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17448.830000000002</v>
      </c>
      <c r="H14" s="14">
        <f t="shared" si="1"/>
        <v>14</v>
      </c>
      <c r="I14" s="14">
        <v>2</v>
      </c>
      <c r="J14" s="14">
        <v>12</v>
      </c>
      <c r="K14" s="14">
        <v>1</v>
      </c>
      <c r="L14" s="14">
        <v>16</v>
      </c>
      <c r="M14" s="13">
        <v>1</v>
      </c>
      <c r="N14" s="15">
        <f t="shared" si="6"/>
        <v>7.1428571428571425E-2</v>
      </c>
      <c r="O14" s="44">
        <v>17448.830000000002</v>
      </c>
      <c r="P14" s="44">
        <v>17448.830000000002</v>
      </c>
      <c r="Q14" s="45">
        <f t="shared" si="2"/>
        <v>1</v>
      </c>
      <c r="R14" s="44">
        <v>13488.34</v>
      </c>
      <c r="S14" s="45">
        <f t="shared" si="3"/>
        <v>0.77302260380781973</v>
      </c>
      <c r="T14" s="44">
        <f t="shared" si="4"/>
        <v>3960.4900000000016</v>
      </c>
      <c r="U14" s="15">
        <f t="shared" si="5"/>
        <v>0.2269773961921803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f t="shared" si="1"/>
        <v>7</v>
      </c>
      <c r="I15" s="14">
        <v>0</v>
      </c>
      <c r="J15" s="14">
        <v>7</v>
      </c>
      <c r="K15" s="14">
        <v>1</v>
      </c>
      <c r="L15" s="14">
        <v>11</v>
      </c>
      <c r="M15" s="13">
        <v>1</v>
      </c>
      <c r="N15" s="15">
        <f t="shared" si="6"/>
        <v>0.14285714285714285</v>
      </c>
      <c r="O15" s="44">
        <v>8116.73</v>
      </c>
      <c r="P15" s="44">
        <v>8116.73</v>
      </c>
      <c r="Q15" s="45">
        <f t="shared" si="2"/>
        <v>1</v>
      </c>
      <c r="R15" s="44">
        <v>8116.73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19205.990000000002</v>
      </c>
      <c r="H16" s="14">
        <f t="shared" si="1"/>
        <v>41</v>
      </c>
      <c r="I16" s="14">
        <v>4</v>
      </c>
      <c r="J16" s="14">
        <v>37</v>
      </c>
      <c r="K16" s="14">
        <v>8</v>
      </c>
      <c r="L16" s="14">
        <v>30</v>
      </c>
      <c r="M16" s="13">
        <v>8</v>
      </c>
      <c r="N16" s="15">
        <f t="shared" si="6"/>
        <v>0.1951219512195122</v>
      </c>
      <c r="O16" s="44">
        <v>19205.990000000002</v>
      </c>
      <c r="P16" s="44">
        <v>19205.990000000002</v>
      </c>
      <c r="Q16" s="45">
        <f t="shared" si="2"/>
        <v>1</v>
      </c>
      <c r="R16" s="44">
        <v>19205.990000000002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14533.23</v>
      </c>
      <c r="H17" s="14">
        <f t="shared" si="1"/>
        <v>16</v>
      </c>
      <c r="I17" s="14">
        <v>3</v>
      </c>
      <c r="J17" s="14">
        <v>13</v>
      </c>
      <c r="K17" s="14">
        <v>3</v>
      </c>
      <c r="L17" s="14">
        <v>16</v>
      </c>
      <c r="M17" s="13">
        <v>3</v>
      </c>
      <c r="N17" s="15">
        <f t="shared" si="6"/>
        <v>0.1875</v>
      </c>
      <c r="O17" s="44">
        <v>14533.23</v>
      </c>
      <c r="P17" s="44">
        <v>14533.23</v>
      </c>
      <c r="Q17" s="45">
        <f t="shared" si="2"/>
        <v>1</v>
      </c>
      <c r="R17" s="44">
        <v>13733.96</v>
      </c>
      <c r="S17" s="45">
        <f t="shared" si="3"/>
        <v>0.94500396677132337</v>
      </c>
      <c r="T17" s="44">
        <f t="shared" si="4"/>
        <v>799.27000000000044</v>
      </c>
      <c r="U17" s="15">
        <f t="shared" si="5"/>
        <v>5.4996033228676661E-2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10323.32</v>
      </c>
      <c r="H18" s="14">
        <f t="shared" si="1"/>
        <v>22</v>
      </c>
      <c r="I18" s="14">
        <v>5</v>
      </c>
      <c r="J18" s="14">
        <v>17</v>
      </c>
      <c r="K18" s="14">
        <v>1</v>
      </c>
      <c r="L18" s="14">
        <v>12</v>
      </c>
      <c r="M18" s="13">
        <v>5</v>
      </c>
      <c r="N18" s="15">
        <f t="shared" si="6"/>
        <v>4.5454545454545456E-2</v>
      </c>
      <c r="O18" s="44">
        <v>10323.32</v>
      </c>
      <c r="P18" s="44">
        <v>10323.32</v>
      </c>
      <c r="Q18" s="45">
        <f t="shared" si="2"/>
        <v>1</v>
      </c>
      <c r="R18" s="44">
        <v>3425.34</v>
      </c>
      <c r="S18" s="45">
        <f t="shared" si="3"/>
        <v>0.33180604689189142</v>
      </c>
      <c r="T18" s="44">
        <f t="shared" si="4"/>
        <v>6897.98</v>
      </c>
      <c r="U18" s="15">
        <f t="shared" si="5"/>
        <v>0.66819395310810858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13279.78</v>
      </c>
      <c r="H19" s="14">
        <f t="shared" si="1"/>
        <v>18</v>
      </c>
      <c r="I19" s="14">
        <v>7</v>
      </c>
      <c r="J19" s="14">
        <v>11</v>
      </c>
      <c r="K19" s="14">
        <v>4</v>
      </c>
      <c r="L19" s="14">
        <v>24</v>
      </c>
      <c r="M19" s="13">
        <v>4</v>
      </c>
      <c r="N19" s="15">
        <f t="shared" si="6"/>
        <v>0.22222222222222221</v>
      </c>
      <c r="O19" s="44">
        <v>13279.78</v>
      </c>
      <c r="P19" s="44">
        <v>13279.78</v>
      </c>
      <c r="Q19" s="45">
        <f t="shared" si="2"/>
        <v>1</v>
      </c>
      <c r="R19" s="44">
        <v>13279.78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19</v>
      </c>
      <c r="I20" s="14">
        <v>2</v>
      </c>
      <c r="J20" s="14">
        <v>17</v>
      </c>
      <c r="K20" s="14">
        <v>1</v>
      </c>
      <c r="L20" s="14">
        <v>14</v>
      </c>
      <c r="M20" s="13">
        <v>1</v>
      </c>
      <c r="N20" s="15">
        <f t="shared" si="6"/>
        <v>5.2631578947368418E-2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7984.48</v>
      </c>
      <c r="H21" s="14">
        <f t="shared" si="1"/>
        <v>18</v>
      </c>
      <c r="I21" s="14">
        <v>3</v>
      </c>
      <c r="J21" s="14">
        <v>15</v>
      </c>
      <c r="K21" s="14">
        <v>0</v>
      </c>
      <c r="L21" s="14">
        <v>9</v>
      </c>
      <c r="M21" s="13">
        <v>0</v>
      </c>
      <c r="N21" s="15">
        <f t="shared" si="6"/>
        <v>0</v>
      </c>
      <c r="O21" s="44">
        <v>7984.48</v>
      </c>
      <c r="P21" s="44">
        <v>7984.48</v>
      </c>
      <c r="Q21" s="45">
        <f t="shared" si="2"/>
        <v>1</v>
      </c>
      <c r="R21" s="44">
        <v>7984.48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27019.42</v>
      </c>
      <c r="H22" s="14">
        <f t="shared" si="1"/>
        <v>27</v>
      </c>
      <c r="I22" s="14">
        <v>8</v>
      </c>
      <c r="J22" s="14">
        <v>19</v>
      </c>
      <c r="K22" s="14">
        <v>16</v>
      </c>
      <c r="L22" s="14">
        <v>45</v>
      </c>
      <c r="M22" s="13">
        <v>16</v>
      </c>
      <c r="N22" s="15">
        <f t="shared" si="6"/>
        <v>0.59259259259259256</v>
      </c>
      <c r="O22" s="44">
        <v>27019.42</v>
      </c>
      <c r="P22" s="44">
        <v>27019.42</v>
      </c>
      <c r="Q22" s="45">
        <f t="shared" si="2"/>
        <v>1</v>
      </c>
      <c r="R22" s="44">
        <v>27019.42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27630.66</v>
      </c>
      <c r="H23" s="14">
        <f t="shared" si="1"/>
        <v>29</v>
      </c>
      <c r="I23" s="14">
        <v>6</v>
      </c>
      <c r="J23" s="14">
        <v>23</v>
      </c>
      <c r="K23" s="14">
        <v>0</v>
      </c>
      <c r="L23" s="14">
        <v>43</v>
      </c>
      <c r="M23" s="13">
        <v>0</v>
      </c>
      <c r="N23" s="15">
        <f t="shared" si="6"/>
        <v>0</v>
      </c>
      <c r="O23" s="44">
        <v>27630.66</v>
      </c>
      <c r="P23" s="44">
        <v>27630.66</v>
      </c>
      <c r="Q23" s="45">
        <f t="shared" si="2"/>
        <v>1</v>
      </c>
      <c r="R23" s="44">
        <v>27151.07</v>
      </c>
      <c r="S23" s="45">
        <f t="shared" si="3"/>
        <v>0.98264283227400284</v>
      </c>
      <c r="T23" s="44">
        <f t="shared" si="4"/>
        <v>479.59000000000015</v>
      </c>
      <c r="U23" s="15">
        <f t="shared" si="5"/>
        <v>1.7357167725997141E-2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12</v>
      </c>
      <c r="I24" s="14">
        <v>0</v>
      </c>
      <c r="J24" s="14">
        <v>12</v>
      </c>
      <c r="K24" s="14">
        <v>1</v>
      </c>
      <c r="L24" s="14">
        <v>5</v>
      </c>
      <c r="M24" s="13">
        <v>1</v>
      </c>
      <c r="N24" s="15">
        <f t="shared" si="6"/>
        <v>8.3333333333333329E-2</v>
      </c>
      <c r="O24" s="44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31277.89</v>
      </c>
      <c r="H25" s="14">
        <f t="shared" si="1"/>
        <v>26</v>
      </c>
      <c r="I25" s="14">
        <v>2</v>
      </c>
      <c r="J25" s="14">
        <v>24</v>
      </c>
      <c r="K25" s="14">
        <v>1</v>
      </c>
      <c r="L25" s="14">
        <v>52</v>
      </c>
      <c r="M25" s="13">
        <v>1</v>
      </c>
      <c r="N25" s="15">
        <f t="shared" si="6"/>
        <v>3.8461538461538464E-2</v>
      </c>
      <c r="O25" s="44">
        <v>31277.89</v>
      </c>
      <c r="P25" s="44">
        <v>31277.89</v>
      </c>
      <c r="Q25" s="45">
        <f t="shared" si="2"/>
        <v>1</v>
      </c>
      <c r="R25" s="44">
        <v>31277.89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3</v>
      </c>
      <c r="I26" s="14">
        <v>0</v>
      </c>
      <c r="J26" s="14">
        <v>3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2512.13</v>
      </c>
      <c r="H27" s="14">
        <f t="shared" si="1"/>
        <v>12</v>
      </c>
      <c r="I27" s="14">
        <v>2</v>
      </c>
      <c r="J27" s="14">
        <v>10</v>
      </c>
      <c r="K27" s="14">
        <v>3</v>
      </c>
      <c r="L27" s="14">
        <v>8</v>
      </c>
      <c r="M27" s="13">
        <v>3</v>
      </c>
      <c r="N27" s="15">
        <f t="shared" si="6"/>
        <v>0.25</v>
      </c>
      <c r="O27" s="44">
        <v>2512.13</v>
      </c>
      <c r="P27" s="44">
        <v>2512.13</v>
      </c>
      <c r="Q27" s="45">
        <f t="shared" si="2"/>
        <v>1</v>
      </c>
      <c r="R27" s="44">
        <v>2512.13</v>
      </c>
      <c r="S27" s="45">
        <f t="shared" si="3"/>
        <v>1</v>
      </c>
      <c r="T27" s="44">
        <f t="shared" si="4"/>
        <v>0</v>
      </c>
      <c r="U27" s="15">
        <f t="shared" si="5"/>
        <v>0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3</v>
      </c>
      <c r="I28" s="14">
        <v>0</v>
      </c>
      <c r="J28" s="14">
        <v>3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25135.62</v>
      </c>
      <c r="H29" s="14">
        <f t="shared" si="1"/>
        <v>34</v>
      </c>
      <c r="I29" s="14">
        <v>10</v>
      </c>
      <c r="J29" s="14">
        <v>24</v>
      </c>
      <c r="K29" s="14">
        <v>8</v>
      </c>
      <c r="L29" s="14">
        <v>37</v>
      </c>
      <c r="M29" s="13">
        <v>8</v>
      </c>
      <c r="N29" s="15">
        <f t="shared" si="6"/>
        <v>0.23529411764705882</v>
      </c>
      <c r="O29" s="44">
        <v>25135.62</v>
      </c>
      <c r="P29" s="44">
        <v>25135.62</v>
      </c>
      <c r="Q29" s="45">
        <f t="shared" si="2"/>
        <v>1</v>
      </c>
      <c r="R29" s="44">
        <v>24080.91</v>
      </c>
      <c r="S29" s="45">
        <f t="shared" si="3"/>
        <v>0.95803922879165104</v>
      </c>
      <c r="T29" s="44">
        <f t="shared" si="4"/>
        <v>1054.7099999999991</v>
      </c>
      <c r="U29" s="15">
        <f t="shared" si="5"/>
        <v>4.1960771208348915E-2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15</v>
      </c>
      <c r="I30" s="14">
        <v>2</v>
      </c>
      <c r="J30" s="14">
        <v>13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5381.06</v>
      </c>
      <c r="H31" s="14">
        <f t="shared" si="1"/>
        <v>8</v>
      </c>
      <c r="I31" s="14">
        <v>0</v>
      </c>
      <c r="J31" s="14">
        <v>8</v>
      </c>
      <c r="K31" s="14">
        <v>0</v>
      </c>
      <c r="L31" s="14">
        <v>5</v>
      </c>
      <c r="M31" s="13">
        <v>0</v>
      </c>
      <c r="N31" s="15">
        <f t="shared" si="6"/>
        <v>0</v>
      </c>
      <c r="O31" s="44">
        <v>5381.06</v>
      </c>
      <c r="P31" s="44">
        <v>5381.06</v>
      </c>
      <c r="Q31" s="45">
        <f t="shared" si="2"/>
        <v>1</v>
      </c>
      <c r="R31" s="44">
        <v>2300.0100000000002</v>
      </c>
      <c r="S31" s="45">
        <f t="shared" si="3"/>
        <v>0.42742693818689997</v>
      </c>
      <c r="T31" s="44">
        <f t="shared" si="4"/>
        <v>3081.05</v>
      </c>
      <c r="U31" s="15">
        <f t="shared" si="5"/>
        <v>0.57257306181309997</v>
      </c>
    </row>
    <row r="32" spans="1:2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10441.969999999999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24</v>
      </c>
      <c r="M32" s="13">
        <v>2</v>
      </c>
      <c r="N32" s="15">
        <f t="shared" si="6"/>
        <v>0.18181818181818182</v>
      </c>
      <c r="O32" s="44">
        <v>10441.969999999999</v>
      </c>
      <c r="P32" s="44">
        <v>10441.969999999999</v>
      </c>
      <c r="Q32" s="45">
        <f t="shared" si="2"/>
        <v>1</v>
      </c>
      <c r="R32" s="44">
        <v>10441.969999999999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5</v>
      </c>
      <c r="I33" s="14">
        <v>0</v>
      </c>
      <c r="J33" s="14">
        <v>5</v>
      </c>
      <c r="K33" s="14">
        <v>0</v>
      </c>
      <c r="L33" s="14">
        <v>7</v>
      </c>
      <c r="M33" s="13">
        <v>0</v>
      </c>
      <c r="N33" s="15">
        <f t="shared" si="6"/>
        <v>0</v>
      </c>
      <c r="O33" s="44">
        <v>4301.8599999999997</v>
      </c>
      <c r="P33" s="44">
        <v>4301.8599999999997</v>
      </c>
      <c r="Q33" s="45">
        <f t="shared" si="2"/>
        <v>1</v>
      </c>
      <c r="R33" s="44">
        <v>4301.8599999999997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9190.26</v>
      </c>
      <c r="H34" s="14">
        <f t="shared" si="1"/>
        <v>10</v>
      </c>
      <c r="I34" s="14">
        <v>1</v>
      </c>
      <c r="J34" s="14">
        <v>9</v>
      </c>
      <c r="K34" s="14">
        <v>0</v>
      </c>
      <c r="L34" s="14">
        <v>7</v>
      </c>
      <c r="M34" s="13">
        <v>0</v>
      </c>
      <c r="N34" s="15">
        <f t="shared" si="6"/>
        <v>0</v>
      </c>
      <c r="O34" s="44">
        <v>9190.26</v>
      </c>
      <c r="P34" s="44">
        <v>9190.26</v>
      </c>
      <c r="Q34" s="45">
        <f t="shared" si="2"/>
        <v>1</v>
      </c>
      <c r="R34" s="44">
        <v>9190.26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f t="shared" si="1"/>
        <v>7</v>
      </c>
      <c r="I36" s="14">
        <v>1</v>
      </c>
      <c r="J36" s="14">
        <v>6</v>
      </c>
      <c r="K36" s="14">
        <v>3</v>
      </c>
      <c r="L36" s="14">
        <v>5</v>
      </c>
      <c r="M36" s="13">
        <v>3</v>
      </c>
      <c r="N36" s="15">
        <f t="shared" si="6"/>
        <v>0.42857142857142855</v>
      </c>
      <c r="O36" s="44">
        <v>5444.47</v>
      </c>
      <c r="P36" s="44">
        <v>5444.47</v>
      </c>
      <c r="Q36" s="45">
        <f t="shared" si="2"/>
        <v>1</v>
      </c>
      <c r="R36" s="44">
        <v>5444.47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7357.04</v>
      </c>
      <c r="H37" s="14">
        <f t="shared" si="1"/>
        <v>9</v>
      </c>
      <c r="I37" s="14">
        <v>2</v>
      </c>
      <c r="J37" s="14">
        <v>7</v>
      </c>
      <c r="K37" s="14">
        <v>2</v>
      </c>
      <c r="L37" s="14">
        <v>17</v>
      </c>
      <c r="M37" s="13">
        <v>2</v>
      </c>
      <c r="N37" s="15">
        <f t="shared" si="6"/>
        <v>0.22222222222222221</v>
      </c>
      <c r="O37" s="44">
        <v>7357.04</v>
      </c>
      <c r="P37" s="44">
        <v>7357.04</v>
      </c>
      <c r="Q37" s="45">
        <f t="shared" si="2"/>
        <v>1</v>
      </c>
      <c r="R37" s="44">
        <v>7357.04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5392.61</v>
      </c>
      <c r="H38" s="14">
        <f t="shared" si="1"/>
        <v>6</v>
      </c>
      <c r="I38" s="14">
        <v>0</v>
      </c>
      <c r="J38" s="14">
        <v>6</v>
      </c>
      <c r="K38" s="14">
        <v>1</v>
      </c>
      <c r="L38" s="14">
        <v>9</v>
      </c>
      <c r="M38" s="13">
        <v>1</v>
      </c>
      <c r="N38" s="15">
        <f t="shared" si="6"/>
        <v>0.16666666666666666</v>
      </c>
      <c r="O38" s="44">
        <v>5392.61</v>
      </c>
      <c r="P38" s="44">
        <v>5392.61</v>
      </c>
      <c r="Q38" s="45">
        <f t="shared" ref="Q38:Q69" si="7">IF(O38=0,0,P38/O38)</f>
        <v>1</v>
      </c>
      <c r="R38" s="44">
        <v>5392.61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5291.67</v>
      </c>
      <c r="H39" s="14">
        <f t="shared" si="1"/>
        <v>9</v>
      </c>
      <c r="I39" s="14">
        <v>1</v>
      </c>
      <c r="J39" s="14">
        <v>8</v>
      </c>
      <c r="K39" s="14">
        <v>3</v>
      </c>
      <c r="L39" s="14">
        <v>7</v>
      </c>
      <c r="M39" s="13">
        <v>3</v>
      </c>
      <c r="N39" s="15">
        <f t="shared" si="6"/>
        <v>0.33333333333333331</v>
      </c>
      <c r="O39" s="44">
        <v>5291.67</v>
      </c>
      <c r="P39" s="44">
        <v>5291.67</v>
      </c>
      <c r="Q39" s="45">
        <f t="shared" si="7"/>
        <v>1</v>
      </c>
      <c r="R39" s="44">
        <v>5291.67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32164.41</v>
      </c>
      <c r="H40" s="14">
        <v>26</v>
      </c>
      <c r="I40" s="14">
        <v>5</v>
      </c>
      <c r="J40" s="14">
        <v>26</v>
      </c>
      <c r="K40" s="14">
        <v>13</v>
      </c>
      <c r="L40" s="14">
        <v>36</v>
      </c>
      <c r="M40" s="13">
        <v>13</v>
      </c>
      <c r="N40" s="15">
        <f t="shared" si="6"/>
        <v>0.5</v>
      </c>
      <c r="O40" s="44">
        <v>32164.41</v>
      </c>
      <c r="P40" s="44">
        <v>32164.41</v>
      </c>
      <c r="Q40" s="45">
        <f t="shared" si="7"/>
        <v>1</v>
      </c>
      <c r="R40" s="44">
        <v>29316.67</v>
      </c>
      <c r="S40" s="45">
        <f t="shared" si="3"/>
        <v>0.91146301144650244</v>
      </c>
      <c r="T40" s="44">
        <f t="shared" si="4"/>
        <v>2847.7400000000016</v>
      </c>
      <c r="U40" s="15">
        <f t="shared" si="5"/>
        <v>8.8536988553497536E-2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7452.86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f t="shared" si="8"/>
        <v>15</v>
      </c>
      <c r="I42" s="14">
        <v>3</v>
      </c>
      <c r="J42" s="14">
        <v>12</v>
      </c>
      <c r="K42" s="14">
        <v>3</v>
      </c>
      <c r="L42" s="14">
        <v>25</v>
      </c>
      <c r="M42" s="13">
        <v>2</v>
      </c>
      <c r="N42" s="15">
        <f t="shared" si="6"/>
        <v>0.2</v>
      </c>
      <c r="O42" s="48">
        <v>11331.69</v>
      </c>
      <c r="P42" s="48">
        <v>11331.69</v>
      </c>
      <c r="Q42" s="45">
        <f t="shared" si="7"/>
        <v>1</v>
      </c>
      <c r="R42" s="44">
        <v>11331.69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25</v>
      </c>
      <c r="I43" s="14">
        <v>0</v>
      </c>
      <c r="J43" s="14">
        <v>25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4917.09</v>
      </c>
      <c r="H44" s="14">
        <f t="shared" si="8"/>
        <v>7</v>
      </c>
      <c r="I44" s="14">
        <v>1</v>
      </c>
      <c r="J44" s="14">
        <v>6</v>
      </c>
      <c r="K44" s="14">
        <v>3</v>
      </c>
      <c r="L44" s="14">
        <v>6</v>
      </c>
      <c r="M44" s="13">
        <v>3</v>
      </c>
      <c r="N44" s="15">
        <f t="shared" si="6"/>
        <v>0.42857142857142855</v>
      </c>
      <c r="O44" s="44">
        <v>4917.09</v>
      </c>
      <c r="P44" s="44">
        <v>4917.09</v>
      </c>
      <c r="Q44" s="45">
        <f t="shared" si="7"/>
        <v>1</v>
      </c>
      <c r="R44" s="44">
        <v>4917.09</v>
      </c>
      <c r="S44" s="45">
        <f t="shared" ref="S44:S80" si="10">IF(P44=0,0,R44/P44)</f>
        <v>1</v>
      </c>
      <c r="T44" s="44">
        <f t="shared" ref="T44:T79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15875.81</v>
      </c>
      <c r="H45" s="14">
        <f t="shared" si="8"/>
        <v>15</v>
      </c>
      <c r="I45" s="14">
        <v>1</v>
      </c>
      <c r="J45" s="14">
        <v>14</v>
      </c>
      <c r="K45" s="14">
        <v>1</v>
      </c>
      <c r="L45" s="14">
        <v>15</v>
      </c>
      <c r="M45" s="13">
        <v>1</v>
      </c>
      <c r="N45" s="15">
        <f t="shared" si="6"/>
        <v>6.6666666666666666E-2</v>
      </c>
      <c r="O45" s="44">
        <v>15875.81</v>
      </c>
      <c r="P45" s="44">
        <v>15875.81</v>
      </c>
      <c r="Q45" s="45">
        <f t="shared" si="7"/>
        <v>1</v>
      </c>
      <c r="R45" s="44">
        <v>13875.3</v>
      </c>
      <c r="S45" s="45">
        <f t="shared" si="10"/>
        <v>0.873990051531229</v>
      </c>
      <c r="T45" s="44">
        <f t="shared" si="11"/>
        <v>2000.5100000000002</v>
      </c>
      <c r="U45" s="15">
        <f t="shared" si="12"/>
        <v>0.12600994846877106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7902.65</v>
      </c>
      <c r="H46" s="14">
        <f t="shared" si="8"/>
        <v>9</v>
      </c>
      <c r="I46" s="14">
        <v>1</v>
      </c>
      <c r="J46" s="14">
        <v>8</v>
      </c>
      <c r="K46" s="14">
        <v>0</v>
      </c>
      <c r="L46" s="14">
        <v>17</v>
      </c>
      <c r="M46" s="13">
        <v>0</v>
      </c>
      <c r="N46" s="15">
        <f t="shared" si="6"/>
        <v>0</v>
      </c>
      <c r="O46" s="44">
        <v>7902.65</v>
      </c>
      <c r="P46" s="44">
        <v>7902.65</v>
      </c>
      <c r="Q46" s="45">
        <f t="shared" si="7"/>
        <v>1</v>
      </c>
      <c r="R46" s="44">
        <v>7902.65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29852.47</v>
      </c>
      <c r="H47" s="14">
        <f t="shared" si="8"/>
        <v>19</v>
      </c>
      <c r="I47" s="14">
        <v>3</v>
      </c>
      <c r="J47" s="14">
        <v>16</v>
      </c>
      <c r="K47" s="14">
        <v>5</v>
      </c>
      <c r="L47" s="14">
        <v>22</v>
      </c>
      <c r="M47" s="13">
        <v>5</v>
      </c>
      <c r="N47" s="15">
        <f t="shared" si="6"/>
        <v>0.26315789473684209</v>
      </c>
      <c r="O47" s="44">
        <v>29852.47</v>
      </c>
      <c r="P47" s="44">
        <v>29852.47</v>
      </c>
      <c r="Q47" s="45">
        <f t="shared" si="7"/>
        <v>1</v>
      </c>
      <c r="R47" s="44">
        <v>29371.35</v>
      </c>
      <c r="S47" s="45">
        <f t="shared" si="10"/>
        <v>0.98388341065245177</v>
      </c>
      <c r="T47" s="44">
        <f t="shared" si="11"/>
        <v>481.12000000000262</v>
      </c>
      <c r="U47" s="15">
        <f t="shared" si="12"/>
        <v>1.6116589347548213E-2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24</v>
      </c>
      <c r="I48" s="14">
        <v>2</v>
      </c>
      <c r="J48" s="14">
        <v>22</v>
      </c>
      <c r="K48" s="14">
        <v>4</v>
      </c>
      <c r="L48" s="14">
        <v>4</v>
      </c>
      <c r="M48" s="13">
        <v>4</v>
      </c>
      <c r="N48" s="15">
        <f t="shared" si="6"/>
        <v>0.16666666666666666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13484.12</v>
      </c>
      <c r="H49" s="14">
        <f t="shared" si="8"/>
        <v>15</v>
      </c>
      <c r="I49" s="14">
        <v>0</v>
      </c>
      <c r="J49" s="14">
        <v>15</v>
      </c>
      <c r="K49" s="14">
        <v>2</v>
      </c>
      <c r="L49" s="14">
        <v>17</v>
      </c>
      <c r="M49" s="13">
        <v>2</v>
      </c>
      <c r="N49" s="15">
        <f t="shared" si="6"/>
        <v>0.13333333333333333</v>
      </c>
      <c r="O49" s="44">
        <v>13484.12</v>
      </c>
      <c r="P49" s="44">
        <v>13484.12</v>
      </c>
      <c r="Q49" s="45">
        <f t="shared" si="7"/>
        <v>1</v>
      </c>
      <c r="R49" s="44">
        <v>13484.12</v>
      </c>
      <c r="S49" s="45">
        <f t="shared" si="10"/>
        <v>1</v>
      </c>
      <c r="T49" s="44">
        <f t="shared" si="11"/>
        <v>0</v>
      </c>
      <c r="U49" s="15">
        <f t="shared" si="12"/>
        <v>0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17049.38</v>
      </c>
      <c r="H50" s="14">
        <f t="shared" si="8"/>
        <v>19</v>
      </c>
      <c r="I50" s="14">
        <v>0</v>
      </c>
      <c r="J50" s="14">
        <v>19</v>
      </c>
      <c r="K50" s="14">
        <v>3</v>
      </c>
      <c r="L50" s="14">
        <v>16</v>
      </c>
      <c r="M50" s="13">
        <v>3</v>
      </c>
      <c r="N50" s="15">
        <f t="shared" si="6"/>
        <v>0.15789473684210525</v>
      </c>
      <c r="O50" s="44">
        <v>17049.38</v>
      </c>
      <c r="P50" s="44">
        <v>17049.38</v>
      </c>
      <c r="Q50" s="45">
        <f t="shared" si="7"/>
        <v>1</v>
      </c>
      <c r="R50" s="44">
        <v>17049.38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7</v>
      </c>
      <c r="I51" s="14">
        <v>0</v>
      </c>
      <c r="J51" s="14">
        <v>7</v>
      </c>
      <c r="K51" s="14">
        <v>1</v>
      </c>
      <c r="L51" s="14">
        <v>6</v>
      </c>
      <c r="M51" s="13">
        <v>1</v>
      </c>
      <c r="N51" s="15">
        <v>0</v>
      </c>
      <c r="O51" s="44">
        <v>6290.58</v>
      </c>
      <c r="P51" s="44">
        <v>6290.58</v>
      </c>
      <c r="Q51" s="45">
        <f t="shared" si="7"/>
        <v>1</v>
      </c>
      <c r="R51" s="44">
        <v>3989.47</v>
      </c>
      <c r="S51" s="45">
        <f t="shared" si="10"/>
        <v>0.63419748258507158</v>
      </c>
      <c r="T51" s="44">
        <f t="shared" si="11"/>
        <v>2301.11</v>
      </c>
      <c r="U51" s="15">
        <f t="shared" si="12"/>
        <v>0.36580251741492836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3230.11</v>
      </c>
      <c r="H52" s="14">
        <v>10</v>
      </c>
      <c r="I52" s="14">
        <v>1</v>
      </c>
      <c r="J52" s="14">
        <v>10</v>
      </c>
      <c r="K52" s="14">
        <v>7</v>
      </c>
      <c r="L52" s="14">
        <v>9</v>
      </c>
      <c r="M52" s="13">
        <v>7</v>
      </c>
      <c r="N52" s="15">
        <f t="shared" ref="N52:N62" si="14">IF(H52=0,0,K52/H52)</f>
        <v>0.7</v>
      </c>
      <c r="O52" s="44">
        <v>3230.11</v>
      </c>
      <c r="P52" s="48">
        <v>3230.11</v>
      </c>
      <c r="Q52" s="45">
        <f t="shared" si="7"/>
        <v>1</v>
      </c>
      <c r="R52" s="44">
        <v>3230.11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3</v>
      </c>
      <c r="I54" s="14">
        <v>0</v>
      </c>
      <c r="J54" s="14">
        <v>3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11</v>
      </c>
      <c r="I55" s="14">
        <v>2</v>
      </c>
      <c r="J55" s="14">
        <v>9</v>
      </c>
      <c r="K55" s="14">
        <v>0</v>
      </c>
      <c r="L55" s="14">
        <v>9</v>
      </c>
      <c r="M55" s="13">
        <v>2</v>
      </c>
      <c r="N55" s="15">
        <f t="shared" si="14"/>
        <v>0</v>
      </c>
      <c r="O55" s="44">
        <v>6565.7</v>
      </c>
      <c r="P55" s="44">
        <v>6565.7</v>
      </c>
      <c r="Q55" s="45">
        <f t="shared" si="7"/>
        <v>1</v>
      </c>
      <c r="R55" s="44">
        <v>6565.7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10</v>
      </c>
      <c r="I57" s="14">
        <v>3</v>
      </c>
      <c r="J57" s="14">
        <v>7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10</v>
      </c>
      <c r="I58" s="14">
        <v>0</v>
      </c>
      <c r="J58" s="14">
        <v>10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16857.78</v>
      </c>
      <c r="H59" s="14">
        <f t="shared" si="15"/>
        <v>12</v>
      </c>
      <c r="I59" s="14">
        <v>1</v>
      </c>
      <c r="J59" s="14">
        <v>11</v>
      </c>
      <c r="K59" s="14">
        <v>2</v>
      </c>
      <c r="L59" s="14">
        <v>15</v>
      </c>
      <c r="M59" s="13">
        <v>2</v>
      </c>
      <c r="N59" s="15">
        <f t="shared" si="14"/>
        <v>0.16666666666666666</v>
      </c>
      <c r="O59" s="44">
        <v>16857.78</v>
      </c>
      <c r="P59" s="44">
        <v>16857.78</v>
      </c>
      <c r="Q59" s="45">
        <f t="shared" si="7"/>
        <v>1</v>
      </c>
      <c r="R59" s="44">
        <v>11496.57</v>
      </c>
      <c r="S59" s="45">
        <f t="shared" si="10"/>
        <v>0.68197413894356196</v>
      </c>
      <c r="T59" s="44">
        <f t="shared" si="11"/>
        <v>5361.2099999999991</v>
      </c>
      <c r="U59" s="15">
        <f t="shared" si="12"/>
        <v>0.31802586105643799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2094.1799999999998</v>
      </c>
      <c r="H60" s="14">
        <f t="shared" si="15"/>
        <v>4</v>
      </c>
      <c r="I60" s="14">
        <v>0</v>
      </c>
      <c r="J60" s="14">
        <v>4</v>
      </c>
      <c r="K60" s="14">
        <v>0</v>
      </c>
      <c r="L60" s="14">
        <v>3</v>
      </c>
      <c r="M60" s="13">
        <v>0</v>
      </c>
      <c r="N60" s="15">
        <f t="shared" si="14"/>
        <v>0</v>
      </c>
      <c r="O60" s="44">
        <v>2094.1799999999998</v>
      </c>
      <c r="P60" s="44">
        <v>2094.1799999999998</v>
      </c>
      <c r="Q60" s="45">
        <f t="shared" si="7"/>
        <v>1</v>
      </c>
      <c r="R60" s="44">
        <v>2094.1799999999998</v>
      </c>
      <c r="S60" s="45">
        <f t="shared" si="10"/>
        <v>1</v>
      </c>
      <c r="T60" s="44">
        <f t="shared" si="11"/>
        <v>0</v>
      </c>
      <c r="U60" s="15">
        <f t="shared" si="12"/>
        <v>0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15415.27</v>
      </c>
      <c r="H61" s="14">
        <f t="shared" si="15"/>
        <v>15</v>
      </c>
      <c r="I61" s="14">
        <v>5</v>
      </c>
      <c r="J61" s="14">
        <v>10</v>
      </c>
      <c r="K61" s="14">
        <v>3</v>
      </c>
      <c r="L61" s="14">
        <v>13</v>
      </c>
      <c r="M61" s="13">
        <v>3</v>
      </c>
      <c r="N61" s="15">
        <f t="shared" si="14"/>
        <v>0.2</v>
      </c>
      <c r="O61" s="44">
        <v>15415.27</v>
      </c>
      <c r="P61" s="44">
        <v>15415.27</v>
      </c>
      <c r="Q61" s="45">
        <f t="shared" si="7"/>
        <v>1</v>
      </c>
      <c r="R61" s="44">
        <v>15415.27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12386.82</v>
      </c>
      <c r="H62" s="14">
        <f t="shared" si="15"/>
        <v>25</v>
      </c>
      <c r="I62" s="14">
        <v>4</v>
      </c>
      <c r="J62" s="14">
        <v>21</v>
      </c>
      <c r="K62" s="14">
        <v>4</v>
      </c>
      <c r="L62" s="14">
        <v>22</v>
      </c>
      <c r="M62" s="13">
        <v>4</v>
      </c>
      <c r="N62" s="15">
        <f t="shared" si="14"/>
        <v>0.16</v>
      </c>
      <c r="O62" s="44">
        <v>12386.82</v>
      </c>
      <c r="P62" s="44">
        <v>12386.82</v>
      </c>
      <c r="Q62" s="45">
        <f t="shared" si="7"/>
        <v>1</v>
      </c>
      <c r="R62" s="44">
        <v>12386.82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13</v>
      </c>
      <c r="I63" s="14">
        <v>1</v>
      </c>
      <c r="J63" s="14">
        <v>12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7"/>
        <v>1</v>
      </c>
      <c r="R63" s="44">
        <v>7750.29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9455.09</v>
      </c>
      <c r="H64" s="14">
        <f t="shared" si="15"/>
        <v>10</v>
      </c>
      <c r="I64" s="14">
        <v>0</v>
      </c>
      <c r="J64" s="14">
        <v>10</v>
      </c>
      <c r="K64" s="14">
        <v>5</v>
      </c>
      <c r="L64" s="14">
        <v>17</v>
      </c>
      <c r="M64" s="13">
        <v>5</v>
      </c>
      <c r="N64" s="15">
        <f t="shared" ref="N64:N73" si="17">IF(H64=0,0,K64/H64)</f>
        <v>0.5</v>
      </c>
      <c r="O64" s="44">
        <v>9455.09</v>
      </c>
      <c r="P64" s="44">
        <v>9455.09</v>
      </c>
      <c r="Q64" s="45">
        <f t="shared" si="7"/>
        <v>1</v>
      </c>
      <c r="R64" s="44">
        <v>8073.88</v>
      </c>
      <c r="S64" s="45">
        <f t="shared" si="10"/>
        <v>0.85391889447905833</v>
      </c>
      <c r="T64" s="44">
        <f t="shared" si="11"/>
        <v>1381.21</v>
      </c>
      <c r="U64" s="15">
        <f t="shared" si="12"/>
        <v>0.14608110552094164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3</v>
      </c>
      <c r="I65" s="14">
        <v>0</v>
      </c>
      <c r="J65" s="14">
        <v>3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3537.99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9598.2000000000007</v>
      </c>
      <c r="H66" s="14">
        <f t="shared" si="15"/>
        <v>10</v>
      </c>
      <c r="I66" s="14">
        <v>0</v>
      </c>
      <c r="J66" s="14">
        <v>10</v>
      </c>
      <c r="K66" s="14">
        <v>1</v>
      </c>
      <c r="L66" s="14">
        <v>11</v>
      </c>
      <c r="M66" s="13">
        <v>1</v>
      </c>
      <c r="N66" s="15">
        <f t="shared" si="17"/>
        <v>0.1</v>
      </c>
      <c r="O66" s="44">
        <v>9598.2000000000007</v>
      </c>
      <c r="P66" s="44">
        <v>9598.2000000000007</v>
      </c>
      <c r="Q66" s="45">
        <f t="shared" si="7"/>
        <v>1</v>
      </c>
      <c r="R66" s="44">
        <v>9598.2000000000007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5231.32</v>
      </c>
      <c r="H67" s="14">
        <f t="shared" si="15"/>
        <v>9</v>
      </c>
      <c r="I67" s="14">
        <v>3</v>
      </c>
      <c r="J67" s="14">
        <v>6</v>
      </c>
      <c r="K67" s="14">
        <v>0</v>
      </c>
      <c r="L67" s="14">
        <v>10</v>
      </c>
      <c r="M67" s="13">
        <v>0</v>
      </c>
      <c r="N67" s="15">
        <f t="shared" si="17"/>
        <v>0</v>
      </c>
      <c r="O67" s="44">
        <v>5231.32</v>
      </c>
      <c r="P67" s="44">
        <v>5231.32</v>
      </c>
      <c r="Q67" s="45">
        <f t="shared" si="7"/>
        <v>1</v>
      </c>
      <c r="R67" s="44">
        <v>4349.9799999999996</v>
      </c>
      <c r="S67" s="45">
        <f t="shared" si="10"/>
        <v>0.83152626870464807</v>
      </c>
      <c r="T67" s="44">
        <f t="shared" si="11"/>
        <v>881.34000000000015</v>
      </c>
      <c r="U67" s="15">
        <f t="shared" si="12"/>
        <v>0.16847373129535187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5987.07</v>
      </c>
      <c r="H68" s="14">
        <f t="shared" si="15"/>
        <v>10</v>
      </c>
      <c r="I68" s="14">
        <v>5</v>
      </c>
      <c r="J68" s="14">
        <v>5</v>
      </c>
      <c r="K68" s="14">
        <v>3</v>
      </c>
      <c r="L68" s="14">
        <v>5</v>
      </c>
      <c r="M68" s="13">
        <v>3</v>
      </c>
      <c r="N68" s="15">
        <f t="shared" si="17"/>
        <v>0.3</v>
      </c>
      <c r="O68" s="44">
        <v>5987.07</v>
      </c>
      <c r="P68" s="44">
        <v>5987.07</v>
      </c>
      <c r="Q68" s="45">
        <f t="shared" si="7"/>
        <v>1</v>
      </c>
      <c r="R68" s="44">
        <v>5987.07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19101.28</v>
      </c>
      <c r="H69" s="14">
        <f t="shared" si="15"/>
        <v>39</v>
      </c>
      <c r="I69" s="14">
        <v>4</v>
      </c>
      <c r="J69" s="14">
        <v>35</v>
      </c>
      <c r="K69" s="14">
        <v>2</v>
      </c>
      <c r="L69" s="14">
        <v>30</v>
      </c>
      <c r="M69" s="13">
        <v>2</v>
      </c>
      <c r="N69" s="15">
        <f t="shared" si="17"/>
        <v>5.128205128205128E-2</v>
      </c>
      <c r="O69" s="44">
        <v>19101.28</v>
      </c>
      <c r="P69" s="44">
        <v>19101.28</v>
      </c>
      <c r="Q69" s="45">
        <f t="shared" si="7"/>
        <v>1</v>
      </c>
      <c r="R69" s="44">
        <v>19101.28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16</v>
      </c>
      <c r="I70" s="14">
        <v>4</v>
      </c>
      <c r="J70" s="14">
        <v>12</v>
      </c>
      <c r="K70" s="14">
        <v>5</v>
      </c>
      <c r="L70" s="14">
        <v>10</v>
      </c>
      <c r="M70" s="13">
        <v>5</v>
      </c>
      <c r="N70" s="15">
        <f t="shared" si="17"/>
        <v>0.3125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9963.18</v>
      </c>
      <c r="H71" s="14">
        <f t="shared" si="15"/>
        <v>31</v>
      </c>
      <c r="I71" s="14">
        <v>0</v>
      </c>
      <c r="J71" s="14">
        <v>31</v>
      </c>
      <c r="K71" s="14">
        <v>5</v>
      </c>
      <c r="L71" s="14">
        <v>19</v>
      </c>
      <c r="M71" s="13">
        <v>5</v>
      </c>
      <c r="N71" s="15">
        <f t="shared" si="17"/>
        <v>0.16129032258064516</v>
      </c>
      <c r="O71" s="44">
        <v>9963.18</v>
      </c>
      <c r="P71" s="44">
        <v>9963.18</v>
      </c>
      <c r="Q71" s="45">
        <f t="shared" si="18"/>
        <v>1</v>
      </c>
      <c r="R71" s="44">
        <v>9963.18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42528.61</v>
      </c>
      <c r="H72" s="14">
        <f t="shared" si="15"/>
        <v>18</v>
      </c>
      <c r="I72" s="14">
        <v>3</v>
      </c>
      <c r="J72" s="14">
        <v>15</v>
      </c>
      <c r="K72" s="14">
        <v>2</v>
      </c>
      <c r="L72" s="14">
        <v>25</v>
      </c>
      <c r="M72" s="13">
        <v>2</v>
      </c>
      <c r="N72" s="15">
        <f t="shared" si="17"/>
        <v>0.1111111111111111</v>
      </c>
      <c r="O72" s="44">
        <v>42528.61</v>
      </c>
      <c r="P72" s="44">
        <v>42528.61</v>
      </c>
      <c r="Q72" s="45">
        <f t="shared" si="18"/>
        <v>1</v>
      </c>
      <c r="R72" s="44">
        <v>20843.849999999999</v>
      </c>
      <c r="S72" s="45">
        <f t="shared" si="10"/>
        <v>0.49011359647070518</v>
      </c>
      <c r="T72" s="44">
        <f t="shared" si="11"/>
        <v>21684.760000000002</v>
      </c>
      <c r="U72" s="15">
        <f t="shared" si="12"/>
        <v>0.50988640352929482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27064.880000000001</v>
      </c>
      <c r="H73" s="14">
        <f t="shared" si="15"/>
        <v>14</v>
      </c>
      <c r="I73" s="14">
        <v>1</v>
      </c>
      <c r="J73" s="14">
        <v>13</v>
      </c>
      <c r="K73" s="14">
        <v>3</v>
      </c>
      <c r="L73" s="14">
        <v>11</v>
      </c>
      <c r="M73" s="13">
        <v>3</v>
      </c>
      <c r="N73" s="15">
        <f t="shared" si="17"/>
        <v>0.21428571428571427</v>
      </c>
      <c r="O73" s="44">
        <v>27064.880000000001</v>
      </c>
      <c r="P73" s="44">
        <v>27064.880000000001</v>
      </c>
      <c r="Q73" s="45">
        <f t="shared" si="18"/>
        <v>1</v>
      </c>
      <c r="R73" s="44">
        <v>27064.880000000001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8</v>
      </c>
      <c r="I74" s="14">
        <v>3</v>
      </c>
      <c r="J74" s="14">
        <v>5</v>
      </c>
      <c r="K74" s="14">
        <v>2</v>
      </c>
      <c r="L74" s="14">
        <v>8</v>
      </c>
      <c r="M74" s="13">
        <v>2</v>
      </c>
      <c r="N74" s="15">
        <v>0</v>
      </c>
      <c r="O74" s="44">
        <v>7199.02</v>
      </c>
      <c r="P74" s="44">
        <v>7199.02</v>
      </c>
      <c r="Q74" s="45">
        <f t="shared" si="18"/>
        <v>1</v>
      </c>
      <c r="R74" s="44">
        <v>7199.02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8</v>
      </c>
      <c r="I75" s="14">
        <v>0</v>
      </c>
      <c r="J75" s="14">
        <v>8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0.125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3515.03</v>
      </c>
      <c r="H76" s="14">
        <f t="shared" si="15"/>
        <v>9</v>
      </c>
      <c r="I76" s="14">
        <v>0</v>
      </c>
      <c r="J76" s="14">
        <v>9</v>
      </c>
      <c r="K76" s="14">
        <v>1</v>
      </c>
      <c r="L76" s="14">
        <v>8</v>
      </c>
      <c r="M76" s="13">
        <v>1</v>
      </c>
      <c r="N76" s="15">
        <f t="shared" si="19"/>
        <v>0.1111111111111111</v>
      </c>
      <c r="O76" s="44">
        <v>3515.03</v>
      </c>
      <c r="P76" s="44">
        <v>3515.03</v>
      </c>
      <c r="Q76" s="45">
        <f t="shared" si="18"/>
        <v>1</v>
      </c>
      <c r="R76" s="44">
        <v>3091.17</v>
      </c>
      <c r="S76" s="45">
        <f t="shared" si="10"/>
        <v>0.87941496943127084</v>
      </c>
      <c r="T76" s="44">
        <f t="shared" si="11"/>
        <v>423.86000000000013</v>
      </c>
      <c r="U76" s="15">
        <f t="shared" si="12"/>
        <v>0.12058503056872917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3020.4</v>
      </c>
      <c r="H77" s="14">
        <f t="shared" si="15"/>
        <v>3</v>
      </c>
      <c r="I77" s="14">
        <v>0</v>
      </c>
      <c r="J77" s="14">
        <v>3</v>
      </c>
      <c r="K77" s="14">
        <v>0</v>
      </c>
      <c r="L77" s="14">
        <v>6</v>
      </c>
      <c r="M77" s="13">
        <v>0</v>
      </c>
      <c r="N77" s="15">
        <f t="shared" si="19"/>
        <v>0</v>
      </c>
      <c r="O77" s="44">
        <v>3020.4</v>
      </c>
      <c r="P77" s="44">
        <v>3020.4</v>
      </c>
      <c r="Q77" s="45">
        <f t="shared" si="18"/>
        <v>1</v>
      </c>
      <c r="R77" s="44">
        <v>3020.4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12389.19</v>
      </c>
      <c r="H78" s="14">
        <f t="shared" si="15"/>
        <v>38</v>
      </c>
      <c r="I78" s="14">
        <v>2</v>
      </c>
      <c r="J78" s="14">
        <v>36</v>
      </c>
      <c r="K78" s="14">
        <v>6</v>
      </c>
      <c r="L78" s="14">
        <v>26</v>
      </c>
      <c r="M78" s="13">
        <v>6</v>
      </c>
      <c r="N78" s="15">
        <f t="shared" si="19"/>
        <v>0.15789473684210525</v>
      </c>
      <c r="O78" s="44">
        <v>12389.19</v>
      </c>
      <c r="P78" s="44">
        <v>12389.19</v>
      </c>
      <c r="Q78" s="45">
        <f t="shared" si="18"/>
        <v>1</v>
      </c>
      <c r="R78" s="44">
        <v>12389.19</v>
      </c>
      <c r="S78" s="45">
        <f t="shared" si="10"/>
        <v>1</v>
      </c>
      <c r="T78" s="44">
        <f t="shared" si="11"/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12366.67</v>
      </c>
      <c r="H79" s="14">
        <f t="shared" si="15"/>
        <v>15</v>
      </c>
      <c r="I79" s="14">
        <v>2</v>
      </c>
      <c r="J79" s="14">
        <v>13</v>
      </c>
      <c r="K79" s="14">
        <v>1</v>
      </c>
      <c r="L79" s="14">
        <v>23</v>
      </c>
      <c r="M79" s="13">
        <v>1</v>
      </c>
      <c r="N79" s="15">
        <f t="shared" si="19"/>
        <v>6.6666666666666666E-2</v>
      </c>
      <c r="O79" s="44">
        <v>12366.67</v>
      </c>
      <c r="P79" s="44">
        <v>12366.67</v>
      </c>
      <c r="Q79" s="45">
        <f t="shared" si="18"/>
        <v>1</v>
      </c>
      <c r="R79" s="44">
        <v>12366.67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702815.14999999991</v>
      </c>
      <c r="H80" s="19">
        <f t="shared" si="20"/>
        <v>1040</v>
      </c>
      <c r="I80" s="19">
        <f t="shared" si="20"/>
        <v>137</v>
      </c>
      <c r="J80" s="19">
        <f t="shared" si="20"/>
        <v>909</v>
      </c>
      <c r="K80" s="19">
        <f t="shared" si="20"/>
        <v>172</v>
      </c>
      <c r="L80" s="19">
        <f t="shared" si="20"/>
        <v>962</v>
      </c>
      <c r="M80" s="19">
        <f t="shared" si="20"/>
        <v>174</v>
      </c>
      <c r="N80" s="15">
        <f t="shared" si="19"/>
        <v>0.16538461538461538</v>
      </c>
      <c r="O80" s="46">
        <f>SUM(O6:O79)</f>
        <v>724052.03999999992</v>
      </c>
      <c r="P80" s="46">
        <f>SUM(P6:P79)</f>
        <v>724052.03999999992</v>
      </c>
      <c r="Q80" s="45">
        <f t="shared" si="18"/>
        <v>1</v>
      </c>
      <c r="R80" s="46">
        <f>SUM(R6:R79)</f>
        <v>657517.27</v>
      </c>
      <c r="S80" s="45">
        <f t="shared" si="10"/>
        <v>0.90810775148150968</v>
      </c>
      <c r="T80" s="46">
        <f>SUM(T6:T79)</f>
        <v>66533.77</v>
      </c>
      <c r="U80" s="15">
        <f t="shared" si="12"/>
        <v>9.1890867402293366E-2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U80"/>
  <sheetViews>
    <sheetView topLeftCell="B58" workbookViewId="0">
      <selection activeCell="D98" sqref="D98"/>
    </sheetView>
  </sheetViews>
  <sheetFormatPr defaultRowHeight="15"/>
  <cols>
    <col min="1" max="1" width="11.5703125"/>
    <col min="2" max="2" width="16.42578125"/>
    <col min="3" max="3" width="11.5703125"/>
    <col min="4" max="4" width="37.28515625"/>
    <col min="5" max="5" width="35.140625"/>
    <col min="6" max="6" width="15.28515625"/>
    <col min="7" max="7" width="13.5703125"/>
    <col min="8" max="8" width="14.28515625"/>
    <col min="9" max="9" width="19.42578125"/>
    <col min="10" max="10" width="19.28515625"/>
    <col min="11" max="14" width="8.7109375"/>
    <col min="15" max="15" width="12.140625" style="43"/>
    <col min="16" max="16" width="11.42578125" style="43"/>
    <col min="17" max="17" width="9.140625" style="43"/>
    <col min="18" max="18" width="10.7109375" style="43"/>
    <col min="20" max="20" width="11.28515625"/>
    <col min="21" max="21" width="14.7109375"/>
    <col min="22" max="1025" width="8.7109375"/>
  </cols>
  <sheetData>
    <row r="1" spans="1:21" ht="68.650000000000006" customHeight="1">
      <c r="A1" s="116" t="s">
        <v>230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4.4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71.650000000000006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8119.77</v>
      </c>
      <c r="H6" s="14">
        <f t="shared" ref="H6:H39" si="1">SUM(I6+J6)</f>
        <v>16</v>
      </c>
      <c r="I6" s="14">
        <v>4</v>
      </c>
      <c r="J6" s="14">
        <v>12</v>
      </c>
      <c r="K6" s="14">
        <v>0</v>
      </c>
      <c r="L6" s="14">
        <v>8</v>
      </c>
      <c r="M6" s="13">
        <v>0</v>
      </c>
      <c r="N6" s="15">
        <f>IF(H6=0,0,K6/H6)</f>
        <v>0</v>
      </c>
      <c r="O6" s="44">
        <v>8119.77</v>
      </c>
      <c r="P6" s="44">
        <v>8119.77</v>
      </c>
      <c r="Q6" s="45">
        <f t="shared" ref="Q6:Q37" si="2">IF(O6=0,0,P6/O6)</f>
        <v>1</v>
      </c>
      <c r="R6" s="48">
        <v>8119.77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1492.05</v>
      </c>
      <c r="H7" s="14">
        <f t="shared" si="1"/>
        <v>5</v>
      </c>
      <c r="I7" s="14">
        <v>0</v>
      </c>
      <c r="J7" s="14">
        <v>5</v>
      </c>
      <c r="K7" s="14">
        <v>4</v>
      </c>
      <c r="L7" s="14">
        <v>4</v>
      </c>
      <c r="M7" s="13">
        <v>4</v>
      </c>
      <c r="N7" s="15">
        <f>IF(H7=0,0,K7/H7)</f>
        <v>0.8</v>
      </c>
      <c r="O7" s="44">
        <v>1492.05</v>
      </c>
      <c r="P7" s="44">
        <v>1492.05</v>
      </c>
      <c r="Q7" s="45">
        <f t="shared" si="2"/>
        <v>1</v>
      </c>
      <c r="R7" s="44">
        <v>1492.05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12</v>
      </c>
      <c r="I8" s="14">
        <v>4</v>
      </c>
      <c r="J8" s="14">
        <v>8</v>
      </c>
      <c r="K8" s="14">
        <v>1</v>
      </c>
      <c r="L8" s="14">
        <v>3</v>
      </c>
      <c r="M8" s="13">
        <v>1</v>
      </c>
      <c r="N8" s="15">
        <f>IF(H8=0,0,K8/H8)</f>
        <v>8.3333333333333329E-2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28</v>
      </c>
      <c r="I9" s="14">
        <v>0</v>
      </c>
      <c r="J9" s="14">
        <v>28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21074.89</v>
      </c>
      <c r="H11" s="14">
        <f t="shared" si="1"/>
        <v>13</v>
      </c>
      <c r="I11" s="14">
        <v>2</v>
      </c>
      <c r="J11" s="14">
        <v>11</v>
      </c>
      <c r="K11" s="14">
        <v>3</v>
      </c>
      <c r="L11" s="14">
        <v>18</v>
      </c>
      <c r="M11" s="13">
        <v>3</v>
      </c>
      <c r="N11" s="15">
        <f t="shared" si="6"/>
        <v>0.23076923076923078</v>
      </c>
      <c r="O11" s="44">
        <v>21074.89</v>
      </c>
      <c r="P11" s="44">
        <v>21074.89</v>
      </c>
      <c r="Q11" s="45">
        <f t="shared" si="2"/>
        <v>1</v>
      </c>
      <c r="R11" s="44">
        <v>21074.89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7.850000000000001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12</v>
      </c>
      <c r="I12" s="14">
        <v>0</v>
      </c>
      <c r="J12" s="14">
        <v>12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6389.81</v>
      </c>
      <c r="H13" s="14">
        <f t="shared" si="1"/>
        <v>14</v>
      </c>
      <c r="I13" s="14">
        <v>1</v>
      </c>
      <c r="J13" s="14">
        <v>13</v>
      </c>
      <c r="K13" s="14">
        <v>3</v>
      </c>
      <c r="L13" s="14">
        <v>7</v>
      </c>
      <c r="M13" s="13">
        <v>0</v>
      </c>
      <c r="N13" s="15">
        <f t="shared" si="6"/>
        <v>0.21428571428571427</v>
      </c>
      <c r="O13" s="44">
        <v>6389.81</v>
      </c>
      <c r="P13" s="44">
        <v>6389.81</v>
      </c>
      <c r="Q13" s="45">
        <f t="shared" si="2"/>
        <v>1</v>
      </c>
      <c r="R13" s="44">
        <v>6389.81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17448.830000000002</v>
      </c>
      <c r="H14" s="14">
        <f t="shared" si="1"/>
        <v>15</v>
      </c>
      <c r="I14" s="14">
        <v>2</v>
      </c>
      <c r="J14" s="14">
        <v>13</v>
      </c>
      <c r="K14" s="14">
        <v>1</v>
      </c>
      <c r="L14" s="14">
        <v>16</v>
      </c>
      <c r="M14" s="13">
        <v>1</v>
      </c>
      <c r="N14" s="15">
        <f t="shared" si="6"/>
        <v>6.6666666666666666E-2</v>
      </c>
      <c r="O14" s="44">
        <v>17448.830000000002</v>
      </c>
      <c r="P14" s="44">
        <v>17448.830000000002</v>
      </c>
      <c r="Q14" s="45">
        <f t="shared" si="2"/>
        <v>1</v>
      </c>
      <c r="R14" s="44">
        <v>17448.830000000002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f t="shared" si="1"/>
        <v>8</v>
      </c>
      <c r="I15" s="14">
        <v>0</v>
      </c>
      <c r="J15" s="14">
        <v>8</v>
      </c>
      <c r="K15" s="14">
        <v>1</v>
      </c>
      <c r="L15" s="14">
        <v>11</v>
      </c>
      <c r="M15" s="13">
        <v>1</v>
      </c>
      <c r="N15" s="15">
        <f t="shared" si="6"/>
        <v>0.125</v>
      </c>
      <c r="O15" s="44">
        <v>8116.73</v>
      </c>
      <c r="P15" s="44">
        <v>8116.73</v>
      </c>
      <c r="Q15" s="45">
        <f t="shared" si="2"/>
        <v>1</v>
      </c>
      <c r="R15" s="44">
        <v>8116.73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19205.990000000002</v>
      </c>
      <c r="H16" s="14">
        <f t="shared" si="1"/>
        <v>42</v>
      </c>
      <c r="I16" s="14">
        <v>4</v>
      </c>
      <c r="J16" s="14">
        <v>38</v>
      </c>
      <c r="K16" s="14">
        <v>8</v>
      </c>
      <c r="L16" s="14">
        <v>30</v>
      </c>
      <c r="M16" s="13">
        <v>8</v>
      </c>
      <c r="N16" s="15">
        <f t="shared" si="6"/>
        <v>0.19047619047619047</v>
      </c>
      <c r="O16" s="44">
        <v>19205.990000000002</v>
      </c>
      <c r="P16" s="44">
        <v>19205.990000000002</v>
      </c>
      <c r="Q16" s="45">
        <f t="shared" si="2"/>
        <v>1</v>
      </c>
      <c r="R16" s="44">
        <v>19205.990000000002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14533.23</v>
      </c>
      <c r="H17" s="14">
        <f t="shared" si="1"/>
        <v>16</v>
      </c>
      <c r="I17" s="14">
        <v>3</v>
      </c>
      <c r="J17" s="14">
        <v>13</v>
      </c>
      <c r="K17" s="14">
        <v>3</v>
      </c>
      <c r="L17" s="14">
        <v>16</v>
      </c>
      <c r="M17" s="13">
        <v>3</v>
      </c>
      <c r="N17" s="15">
        <f t="shared" si="6"/>
        <v>0.1875</v>
      </c>
      <c r="O17" s="44">
        <v>14533.23</v>
      </c>
      <c r="P17" s="44">
        <v>14533.23</v>
      </c>
      <c r="Q17" s="45">
        <f t="shared" si="2"/>
        <v>1</v>
      </c>
      <c r="R17" s="44">
        <v>14533.23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10323.32</v>
      </c>
      <c r="H18" s="14">
        <f t="shared" si="1"/>
        <v>22</v>
      </c>
      <c r="I18" s="14">
        <v>5</v>
      </c>
      <c r="J18" s="14">
        <v>17</v>
      </c>
      <c r="K18" s="14">
        <v>1</v>
      </c>
      <c r="L18" s="14">
        <v>12</v>
      </c>
      <c r="M18" s="13">
        <v>5</v>
      </c>
      <c r="N18" s="15">
        <f t="shared" si="6"/>
        <v>4.5454545454545456E-2</v>
      </c>
      <c r="O18" s="44">
        <v>10323.32</v>
      </c>
      <c r="P18" s="44">
        <v>10323.32</v>
      </c>
      <c r="Q18" s="45">
        <f t="shared" si="2"/>
        <v>1</v>
      </c>
      <c r="R18" s="44">
        <v>10323.32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13279.78</v>
      </c>
      <c r="H19" s="14">
        <f t="shared" si="1"/>
        <v>18</v>
      </c>
      <c r="I19" s="14">
        <v>7</v>
      </c>
      <c r="J19" s="14">
        <v>11</v>
      </c>
      <c r="K19" s="14">
        <v>4</v>
      </c>
      <c r="L19" s="14">
        <v>24</v>
      </c>
      <c r="M19" s="13">
        <v>4</v>
      </c>
      <c r="N19" s="15">
        <f t="shared" si="6"/>
        <v>0.22222222222222221</v>
      </c>
      <c r="O19" s="44">
        <v>13279.78</v>
      </c>
      <c r="P19" s="44">
        <v>13279.78</v>
      </c>
      <c r="Q19" s="45">
        <f t="shared" si="2"/>
        <v>1</v>
      </c>
      <c r="R19" s="44">
        <v>13279.78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19</v>
      </c>
      <c r="I20" s="14">
        <v>2</v>
      </c>
      <c r="J20" s="14">
        <v>17</v>
      </c>
      <c r="K20" s="14">
        <v>1</v>
      </c>
      <c r="L20" s="14">
        <v>14</v>
      </c>
      <c r="M20" s="13">
        <v>1</v>
      </c>
      <c r="N20" s="15">
        <f t="shared" si="6"/>
        <v>5.2631578947368418E-2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7984.48</v>
      </c>
      <c r="H21" s="14">
        <f t="shared" si="1"/>
        <v>18</v>
      </c>
      <c r="I21" s="14">
        <v>3</v>
      </c>
      <c r="J21" s="14">
        <v>15</v>
      </c>
      <c r="K21" s="14">
        <v>0</v>
      </c>
      <c r="L21" s="14">
        <v>9</v>
      </c>
      <c r="M21" s="13">
        <v>0</v>
      </c>
      <c r="N21" s="15">
        <f t="shared" si="6"/>
        <v>0</v>
      </c>
      <c r="O21" s="44">
        <v>7984.48</v>
      </c>
      <c r="P21" s="44">
        <v>7984.48</v>
      </c>
      <c r="Q21" s="45">
        <f t="shared" si="2"/>
        <v>1</v>
      </c>
      <c r="R21" s="44">
        <v>7984.48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27019.42</v>
      </c>
      <c r="H22" s="14">
        <f t="shared" si="1"/>
        <v>27</v>
      </c>
      <c r="I22" s="14">
        <v>8</v>
      </c>
      <c r="J22" s="14">
        <v>19</v>
      </c>
      <c r="K22" s="14">
        <v>16</v>
      </c>
      <c r="L22" s="14">
        <v>45</v>
      </c>
      <c r="M22" s="13">
        <v>16</v>
      </c>
      <c r="N22" s="15">
        <f t="shared" si="6"/>
        <v>0.59259259259259256</v>
      </c>
      <c r="O22" s="44">
        <v>27019.42</v>
      </c>
      <c r="P22" s="44">
        <v>27019.42</v>
      </c>
      <c r="Q22" s="45">
        <f t="shared" si="2"/>
        <v>1</v>
      </c>
      <c r="R22" s="44">
        <v>27019.42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27630.66</v>
      </c>
      <c r="H23" s="14">
        <f t="shared" si="1"/>
        <v>29</v>
      </c>
      <c r="I23" s="14">
        <v>6</v>
      </c>
      <c r="J23" s="14">
        <v>23</v>
      </c>
      <c r="K23" s="14">
        <v>0</v>
      </c>
      <c r="L23" s="14">
        <v>43</v>
      </c>
      <c r="M23" s="13">
        <v>0</v>
      </c>
      <c r="N23" s="15">
        <f t="shared" si="6"/>
        <v>0</v>
      </c>
      <c r="O23" s="44">
        <v>27630.66</v>
      </c>
      <c r="P23" s="44">
        <v>27630.66</v>
      </c>
      <c r="Q23" s="45">
        <f t="shared" si="2"/>
        <v>1</v>
      </c>
      <c r="R23" s="44">
        <v>27630.66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14</v>
      </c>
      <c r="I24" s="14">
        <v>0</v>
      </c>
      <c r="J24" s="14">
        <v>14</v>
      </c>
      <c r="K24" s="14">
        <v>1</v>
      </c>
      <c r="L24" s="14">
        <v>5</v>
      </c>
      <c r="M24" s="13">
        <v>1</v>
      </c>
      <c r="N24" s="15">
        <f t="shared" si="6"/>
        <v>7.1428571428571425E-2</v>
      </c>
      <c r="O24" s="44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31277.89</v>
      </c>
      <c r="H25" s="14">
        <f t="shared" si="1"/>
        <v>27</v>
      </c>
      <c r="I25" s="14">
        <v>2</v>
      </c>
      <c r="J25" s="14">
        <v>25</v>
      </c>
      <c r="K25" s="14">
        <v>1</v>
      </c>
      <c r="L25" s="14">
        <v>52</v>
      </c>
      <c r="M25" s="13">
        <v>1</v>
      </c>
      <c r="N25" s="15">
        <f t="shared" si="6"/>
        <v>3.7037037037037035E-2</v>
      </c>
      <c r="O25" s="44">
        <v>31277.89</v>
      </c>
      <c r="P25" s="44">
        <v>31277.89</v>
      </c>
      <c r="Q25" s="45">
        <f t="shared" si="2"/>
        <v>1</v>
      </c>
      <c r="R25" s="44">
        <v>31277.89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4</v>
      </c>
      <c r="I26" s="14">
        <v>0</v>
      </c>
      <c r="J26" s="14">
        <v>4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2512.13</v>
      </c>
      <c r="H27" s="14">
        <f t="shared" si="1"/>
        <v>12</v>
      </c>
      <c r="I27" s="14">
        <v>2</v>
      </c>
      <c r="J27" s="14">
        <v>10</v>
      </c>
      <c r="K27" s="14">
        <v>3</v>
      </c>
      <c r="L27" s="14">
        <v>8</v>
      </c>
      <c r="M27" s="13">
        <v>3</v>
      </c>
      <c r="N27" s="15">
        <f t="shared" si="6"/>
        <v>0.25</v>
      </c>
      <c r="O27" s="44">
        <v>2512.13</v>
      </c>
      <c r="P27" s="44">
        <v>2512.13</v>
      </c>
      <c r="Q27" s="45">
        <f t="shared" si="2"/>
        <v>1</v>
      </c>
      <c r="R27" s="44">
        <v>2512.13</v>
      </c>
      <c r="S27" s="45">
        <f t="shared" si="3"/>
        <v>1</v>
      </c>
      <c r="T27" s="44">
        <f t="shared" si="4"/>
        <v>0</v>
      </c>
      <c r="U27" s="15">
        <f t="shared" si="5"/>
        <v>0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4</v>
      </c>
      <c r="I28" s="14">
        <v>0</v>
      </c>
      <c r="J28" s="14">
        <v>4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25135.62</v>
      </c>
      <c r="H29" s="14">
        <f t="shared" si="1"/>
        <v>34</v>
      </c>
      <c r="I29" s="14">
        <v>10</v>
      </c>
      <c r="J29" s="14">
        <v>24</v>
      </c>
      <c r="K29" s="14">
        <v>8</v>
      </c>
      <c r="L29" s="14">
        <v>37</v>
      </c>
      <c r="M29" s="13">
        <v>8</v>
      </c>
      <c r="N29" s="15">
        <f t="shared" si="6"/>
        <v>0.23529411764705882</v>
      </c>
      <c r="O29" s="44">
        <v>25135.62</v>
      </c>
      <c r="P29" s="44">
        <v>25135.62</v>
      </c>
      <c r="Q29" s="45">
        <f t="shared" si="2"/>
        <v>1</v>
      </c>
      <c r="R29" s="44">
        <v>25135.62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15</v>
      </c>
      <c r="I30" s="14">
        <v>2</v>
      </c>
      <c r="J30" s="14">
        <v>13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5381.06</v>
      </c>
      <c r="H31" s="14">
        <f t="shared" si="1"/>
        <v>8</v>
      </c>
      <c r="I31" s="14">
        <v>0</v>
      </c>
      <c r="J31" s="14">
        <v>8</v>
      </c>
      <c r="K31" s="14">
        <v>0</v>
      </c>
      <c r="L31" s="14">
        <v>5</v>
      </c>
      <c r="M31" s="13">
        <v>0</v>
      </c>
      <c r="N31" s="15">
        <f t="shared" si="6"/>
        <v>0</v>
      </c>
      <c r="O31" s="44">
        <v>5381.06</v>
      </c>
      <c r="P31" s="44">
        <v>5381.06</v>
      </c>
      <c r="Q31" s="45">
        <f t="shared" si="2"/>
        <v>1</v>
      </c>
      <c r="R31" s="44">
        <v>5381.06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10441.969999999999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24</v>
      </c>
      <c r="M32" s="13">
        <v>2</v>
      </c>
      <c r="N32" s="15">
        <f t="shared" si="6"/>
        <v>0.18181818181818182</v>
      </c>
      <c r="O32" s="44">
        <v>10441.969999999999</v>
      </c>
      <c r="P32" s="44">
        <v>10441.969999999999</v>
      </c>
      <c r="Q32" s="45">
        <f t="shared" si="2"/>
        <v>1</v>
      </c>
      <c r="R32" s="44">
        <v>10441.969999999999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4301.8599999999997</v>
      </c>
      <c r="H33" s="14">
        <f t="shared" si="1"/>
        <v>5</v>
      </c>
      <c r="I33" s="14">
        <v>0</v>
      </c>
      <c r="J33" s="14">
        <v>5</v>
      </c>
      <c r="K33" s="14">
        <v>0</v>
      </c>
      <c r="L33" s="14">
        <v>7</v>
      </c>
      <c r="M33" s="13">
        <v>0</v>
      </c>
      <c r="N33" s="15">
        <f t="shared" si="6"/>
        <v>0</v>
      </c>
      <c r="O33" s="44">
        <v>4301.8599999999997</v>
      </c>
      <c r="P33" s="44">
        <v>4301.8599999999997</v>
      </c>
      <c r="Q33" s="45">
        <f t="shared" si="2"/>
        <v>1</v>
      </c>
      <c r="R33" s="44">
        <v>4301.8599999999997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9190.26</v>
      </c>
      <c r="H34" s="14">
        <f t="shared" si="1"/>
        <v>12</v>
      </c>
      <c r="I34" s="14">
        <v>1</v>
      </c>
      <c r="J34" s="14">
        <v>11</v>
      </c>
      <c r="K34" s="14">
        <v>0</v>
      </c>
      <c r="L34" s="14">
        <v>7</v>
      </c>
      <c r="M34" s="13">
        <v>0</v>
      </c>
      <c r="N34" s="15">
        <f t="shared" si="6"/>
        <v>0</v>
      </c>
      <c r="O34" s="44">
        <v>9190.26</v>
      </c>
      <c r="P34" s="44">
        <v>9190.26</v>
      </c>
      <c r="Q34" s="45">
        <f t="shared" si="2"/>
        <v>1</v>
      </c>
      <c r="R34" s="44">
        <v>9190.26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f t="shared" si="1"/>
        <v>7</v>
      </c>
      <c r="I36" s="14">
        <v>1</v>
      </c>
      <c r="J36" s="14">
        <v>6</v>
      </c>
      <c r="K36" s="14">
        <v>3</v>
      </c>
      <c r="L36" s="14">
        <v>5</v>
      </c>
      <c r="M36" s="13">
        <v>3</v>
      </c>
      <c r="N36" s="15">
        <f t="shared" si="6"/>
        <v>0.42857142857142855</v>
      </c>
      <c r="O36" s="44">
        <v>5444.47</v>
      </c>
      <c r="P36" s="44">
        <v>5444.47</v>
      </c>
      <c r="Q36" s="45">
        <f t="shared" si="2"/>
        <v>1</v>
      </c>
      <c r="R36" s="44">
        <v>5444.47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7357.04</v>
      </c>
      <c r="H37" s="14">
        <f t="shared" si="1"/>
        <v>9</v>
      </c>
      <c r="I37" s="14">
        <v>2</v>
      </c>
      <c r="J37" s="14">
        <v>7</v>
      </c>
      <c r="K37" s="14">
        <v>2</v>
      </c>
      <c r="L37" s="14">
        <v>17</v>
      </c>
      <c r="M37" s="13">
        <v>2</v>
      </c>
      <c r="N37" s="15">
        <f t="shared" si="6"/>
        <v>0.22222222222222221</v>
      </c>
      <c r="O37" s="44">
        <v>7357.04</v>
      </c>
      <c r="P37" s="44">
        <v>7357.04</v>
      </c>
      <c r="Q37" s="45">
        <f t="shared" si="2"/>
        <v>1</v>
      </c>
      <c r="R37" s="44">
        <v>7357.04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5392.61</v>
      </c>
      <c r="H38" s="14">
        <f t="shared" si="1"/>
        <v>7</v>
      </c>
      <c r="I38" s="14">
        <v>0</v>
      </c>
      <c r="J38" s="14">
        <v>7</v>
      </c>
      <c r="K38" s="14">
        <v>1</v>
      </c>
      <c r="L38" s="14">
        <v>9</v>
      </c>
      <c r="M38" s="13">
        <v>1</v>
      </c>
      <c r="N38" s="15">
        <f t="shared" si="6"/>
        <v>0.14285714285714285</v>
      </c>
      <c r="O38" s="44">
        <v>5392.61</v>
      </c>
      <c r="P38" s="44">
        <v>5392.61</v>
      </c>
      <c r="Q38" s="45">
        <f t="shared" ref="Q38:Q69" si="7">IF(O38=0,0,P38/O38)</f>
        <v>1</v>
      </c>
      <c r="R38" s="44">
        <v>5392.61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5291.67</v>
      </c>
      <c r="H39" s="14">
        <f t="shared" si="1"/>
        <v>9</v>
      </c>
      <c r="I39" s="14">
        <v>1</v>
      </c>
      <c r="J39" s="14">
        <v>8</v>
      </c>
      <c r="K39" s="14">
        <v>3</v>
      </c>
      <c r="L39" s="14">
        <v>7</v>
      </c>
      <c r="M39" s="13">
        <v>3</v>
      </c>
      <c r="N39" s="15">
        <f t="shared" si="6"/>
        <v>0.33333333333333331</v>
      </c>
      <c r="O39" s="44">
        <v>5291.67</v>
      </c>
      <c r="P39" s="44">
        <v>5291.67</v>
      </c>
      <c r="Q39" s="45">
        <f t="shared" si="7"/>
        <v>1</v>
      </c>
      <c r="R39" s="44">
        <v>5291.67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32164.41</v>
      </c>
      <c r="H40" s="14">
        <v>26</v>
      </c>
      <c r="I40" s="14">
        <v>5</v>
      </c>
      <c r="J40" s="14">
        <v>26</v>
      </c>
      <c r="K40" s="14">
        <v>13</v>
      </c>
      <c r="L40" s="14">
        <v>36</v>
      </c>
      <c r="M40" s="13">
        <v>13</v>
      </c>
      <c r="N40" s="15">
        <f t="shared" si="6"/>
        <v>0.5</v>
      </c>
      <c r="O40" s="44">
        <v>32164.41</v>
      </c>
      <c r="P40" s="44">
        <v>32164.41</v>
      </c>
      <c r="Q40" s="45">
        <f t="shared" si="7"/>
        <v>1</v>
      </c>
      <c r="R40" s="44">
        <v>32164.41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7452.86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f t="shared" si="8"/>
        <v>15</v>
      </c>
      <c r="I42" s="14">
        <v>3</v>
      </c>
      <c r="J42" s="14">
        <v>12</v>
      </c>
      <c r="K42" s="14">
        <v>3</v>
      </c>
      <c r="L42" s="14">
        <v>25</v>
      </c>
      <c r="M42" s="13">
        <v>2</v>
      </c>
      <c r="N42" s="15">
        <f t="shared" si="6"/>
        <v>0.2</v>
      </c>
      <c r="O42" s="48">
        <v>11331.69</v>
      </c>
      <c r="P42" s="48">
        <v>11331.69</v>
      </c>
      <c r="Q42" s="45">
        <f t="shared" si="7"/>
        <v>1</v>
      </c>
      <c r="R42" s="44">
        <v>11331.69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25</v>
      </c>
      <c r="I43" s="14">
        <v>0</v>
      </c>
      <c r="J43" s="14">
        <v>25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4917.09</v>
      </c>
      <c r="H44" s="14">
        <f t="shared" si="8"/>
        <v>7</v>
      </c>
      <c r="I44" s="14">
        <v>1</v>
      </c>
      <c r="J44" s="14">
        <v>6</v>
      </c>
      <c r="K44" s="14">
        <v>3</v>
      </c>
      <c r="L44" s="14">
        <v>6</v>
      </c>
      <c r="M44" s="13">
        <v>3</v>
      </c>
      <c r="N44" s="15">
        <f t="shared" si="6"/>
        <v>0.42857142857142855</v>
      </c>
      <c r="O44" s="44">
        <v>4917.09</v>
      </c>
      <c r="P44" s="44">
        <v>4917.09</v>
      </c>
      <c r="Q44" s="45">
        <f t="shared" si="7"/>
        <v>1</v>
      </c>
      <c r="R44" s="44">
        <v>4917.09</v>
      </c>
      <c r="S44" s="45">
        <f t="shared" ref="S44:S80" si="10">IF(P44=0,0,R44/P44)</f>
        <v>1</v>
      </c>
      <c r="T44" s="44">
        <f t="shared" ref="T44:T79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15875.81</v>
      </c>
      <c r="H45" s="14">
        <f t="shared" si="8"/>
        <v>15</v>
      </c>
      <c r="I45" s="14">
        <v>1</v>
      </c>
      <c r="J45" s="14">
        <v>14</v>
      </c>
      <c r="K45" s="14">
        <v>1</v>
      </c>
      <c r="L45" s="14">
        <v>15</v>
      </c>
      <c r="M45" s="13">
        <v>1</v>
      </c>
      <c r="N45" s="15">
        <f t="shared" si="6"/>
        <v>6.6666666666666666E-2</v>
      </c>
      <c r="O45" s="44">
        <v>15875.81</v>
      </c>
      <c r="P45" s="44">
        <v>15875.81</v>
      </c>
      <c r="Q45" s="45">
        <f t="shared" si="7"/>
        <v>1</v>
      </c>
      <c r="R45" s="44">
        <v>15875.81</v>
      </c>
      <c r="S45" s="45">
        <f t="shared" si="10"/>
        <v>1</v>
      </c>
      <c r="T45" s="44">
        <f t="shared" si="11"/>
        <v>0</v>
      </c>
      <c r="U45" s="15">
        <f t="shared" si="12"/>
        <v>0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7902.65</v>
      </c>
      <c r="H46" s="14">
        <f t="shared" si="8"/>
        <v>9</v>
      </c>
      <c r="I46" s="14">
        <v>1</v>
      </c>
      <c r="J46" s="14">
        <v>8</v>
      </c>
      <c r="K46" s="14">
        <v>0</v>
      </c>
      <c r="L46" s="14">
        <v>17</v>
      </c>
      <c r="M46" s="13">
        <v>0</v>
      </c>
      <c r="N46" s="15">
        <f t="shared" si="6"/>
        <v>0</v>
      </c>
      <c r="O46" s="44">
        <v>7902.65</v>
      </c>
      <c r="P46" s="44">
        <v>7902.65</v>
      </c>
      <c r="Q46" s="45">
        <f t="shared" si="7"/>
        <v>1</v>
      </c>
      <c r="R46" s="44">
        <v>7902.65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29852.47</v>
      </c>
      <c r="H47" s="14">
        <f t="shared" si="8"/>
        <v>20</v>
      </c>
      <c r="I47" s="14">
        <v>3</v>
      </c>
      <c r="J47" s="14">
        <v>17</v>
      </c>
      <c r="K47" s="14">
        <v>5</v>
      </c>
      <c r="L47" s="14">
        <v>22</v>
      </c>
      <c r="M47" s="13">
        <v>5</v>
      </c>
      <c r="N47" s="15">
        <f t="shared" si="6"/>
        <v>0.25</v>
      </c>
      <c r="O47" s="44">
        <v>29852.47</v>
      </c>
      <c r="P47" s="44">
        <v>29852.47</v>
      </c>
      <c r="Q47" s="45">
        <f t="shared" si="7"/>
        <v>1</v>
      </c>
      <c r="R47" s="44">
        <v>29852.47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24</v>
      </c>
      <c r="I48" s="14">
        <v>2</v>
      </c>
      <c r="J48" s="14">
        <v>22</v>
      </c>
      <c r="K48" s="14">
        <v>4</v>
      </c>
      <c r="L48" s="14">
        <v>4</v>
      </c>
      <c r="M48" s="13">
        <v>4</v>
      </c>
      <c r="N48" s="15">
        <f t="shared" si="6"/>
        <v>0.16666666666666666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13484.12</v>
      </c>
      <c r="H49" s="14">
        <f t="shared" si="8"/>
        <v>15</v>
      </c>
      <c r="I49" s="14">
        <v>0</v>
      </c>
      <c r="J49" s="14">
        <v>15</v>
      </c>
      <c r="K49" s="14">
        <v>2</v>
      </c>
      <c r="L49" s="14">
        <v>17</v>
      </c>
      <c r="M49" s="13">
        <v>2</v>
      </c>
      <c r="N49" s="15">
        <f t="shared" si="6"/>
        <v>0.13333333333333333</v>
      </c>
      <c r="O49" s="44">
        <v>13484.12</v>
      </c>
      <c r="P49" s="44">
        <v>13484.12</v>
      </c>
      <c r="Q49" s="45">
        <f t="shared" si="7"/>
        <v>1</v>
      </c>
      <c r="R49" s="44">
        <v>13484.12</v>
      </c>
      <c r="S49" s="45">
        <f t="shared" si="10"/>
        <v>1</v>
      </c>
      <c r="T49" s="44">
        <f t="shared" si="11"/>
        <v>0</v>
      </c>
      <c r="U49" s="15">
        <f t="shared" si="12"/>
        <v>0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17049.38</v>
      </c>
      <c r="H50" s="14">
        <f t="shared" si="8"/>
        <v>20</v>
      </c>
      <c r="I50" s="14">
        <v>0</v>
      </c>
      <c r="J50" s="14">
        <v>20</v>
      </c>
      <c r="K50" s="14">
        <v>3</v>
      </c>
      <c r="L50" s="14">
        <v>16</v>
      </c>
      <c r="M50" s="13">
        <v>3</v>
      </c>
      <c r="N50" s="15">
        <f t="shared" si="6"/>
        <v>0.15</v>
      </c>
      <c r="O50" s="44">
        <v>17049.38</v>
      </c>
      <c r="P50" s="44">
        <v>17049.38</v>
      </c>
      <c r="Q50" s="45">
        <f t="shared" si="7"/>
        <v>1</v>
      </c>
      <c r="R50" s="44">
        <v>17049.38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7</v>
      </c>
      <c r="I51" s="14">
        <v>0</v>
      </c>
      <c r="J51" s="14">
        <v>7</v>
      </c>
      <c r="K51" s="14">
        <v>1</v>
      </c>
      <c r="L51" s="14">
        <v>6</v>
      </c>
      <c r="M51" s="13">
        <v>1</v>
      </c>
      <c r="N51" s="15">
        <v>0</v>
      </c>
      <c r="O51" s="44">
        <v>6290.58</v>
      </c>
      <c r="P51" s="44">
        <v>6290.58</v>
      </c>
      <c r="Q51" s="45">
        <f t="shared" si="7"/>
        <v>1</v>
      </c>
      <c r="R51" s="44">
        <v>6290.58</v>
      </c>
      <c r="S51" s="45">
        <f t="shared" si="10"/>
        <v>1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3230.11</v>
      </c>
      <c r="H52" s="14">
        <v>10</v>
      </c>
      <c r="I52" s="14">
        <v>1</v>
      </c>
      <c r="J52" s="14">
        <v>10</v>
      </c>
      <c r="K52" s="14">
        <v>7</v>
      </c>
      <c r="L52" s="14">
        <v>9</v>
      </c>
      <c r="M52" s="13">
        <v>7</v>
      </c>
      <c r="N52" s="15">
        <f t="shared" ref="N52:N62" si="14">IF(H52=0,0,K52/H52)</f>
        <v>0.7</v>
      </c>
      <c r="O52" s="44">
        <v>3230.11</v>
      </c>
      <c r="P52" s="48">
        <v>3230.11</v>
      </c>
      <c r="Q52" s="45">
        <f t="shared" si="7"/>
        <v>1</v>
      </c>
      <c r="R52" s="44">
        <v>3230.11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3</v>
      </c>
      <c r="I54" s="14">
        <v>0</v>
      </c>
      <c r="J54" s="14">
        <v>3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6565.7</v>
      </c>
      <c r="H55" s="14">
        <f t="shared" si="15"/>
        <v>11</v>
      </c>
      <c r="I55" s="14">
        <v>2</v>
      </c>
      <c r="J55" s="14">
        <v>9</v>
      </c>
      <c r="K55" s="14">
        <v>0</v>
      </c>
      <c r="L55" s="14">
        <v>9</v>
      </c>
      <c r="M55" s="13">
        <v>2</v>
      </c>
      <c r="N55" s="15">
        <f t="shared" si="14"/>
        <v>0</v>
      </c>
      <c r="O55" s="44">
        <v>6565.7</v>
      </c>
      <c r="P55" s="44">
        <v>6565.7</v>
      </c>
      <c r="Q55" s="45">
        <f t="shared" si="7"/>
        <v>1</v>
      </c>
      <c r="R55" s="44">
        <v>6565.7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11</v>
      </c>
      <c r="I57" s="14">
        <v>3</v>
      </c>
      <c r="J57" s="14">
        <v>8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10</v>
      </c>
      <c r="I58" s="14">
        <v>0</v>
      </c>
      <c r="J58" s="14">
        <v>10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16857.78</v>
      </c>
      <c r="H59" s="14">
        <f t="shared" si="15"/>
        <v>12</v>
      </c>
      <c r="I59" s="14">
        <v>1</v>
      </c>
      <c r="J59" s="14">
        <v>11</v>
      </c>
      <c r="K59" s="14">
        <v>2</v>
      </c>
      <c r="L59" s="14">
        <v>15</v>
      </c>
      <c r="M59" s="13">
        <v>2</v>
      </c>
      <c r="N59" s="15">
        <f t="shared" si="14"/>
        <v>0.16666666666666666</v>
      </c>
      <c r="O59" s="44">
        <v>16857.78</v>
      </c>
      <c r="P59" s="44">
        <v>16857.78</v>
      </c>
      <c r="Q59" s="45">
        <f t="shared" si="7"/>
        <v>1</v>
      </c>
      <c r="R59" s="44">
        <v>16857.78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2094.1799999999998</v>
      </c>
      <c r="H60" s="14">
        <f t="shared" si="15"/>
        <v>4</v>
      </c>
      <c r="I60" s="14">
        <v>0</v>
      </c>
      <c r="J60" s="14">
        <v>4</v>
      </c>
      <c r="K60" s="14">
        <v>0</v>
      </c>
      <c r="L60" s="14">
        <v>3</v>
      </c>
      <c r="M60" s="13">
        <v>0</v>
      </c>
      <c r="N60" s="15">
        <f t="shared" si="14"/>
        <v>0</v>
      </c>
      <c r="O60" s="44">
        <v>2094.1799999999998</v>
      </c>
      <c r="P60" s="44">
        <v>2094.1799999999998</v>
      </c>
      <c r="Q60" s="45">
        <f t="shared" si="7"/>
        <v>1</v>
      </c>
      <c r="R60" s="44">
        <v>2094.1799999999998</v>
      </c>
      <c r="S60" s="45">
        <f t="shared" si="10"/>
        <v>1</v>
      </c>
      <c r="T60" s="44">
        <f t="shared" si="11"/>
        <v>0</v>
      </c>
      <c r="U60" s="15">
        <f t="shared" si="12"/>
        <v>0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15415.27</v>
      </c>
      <c r="H61" s="14">
        <f t="shared" si="15"/>
        <v>16</v>
      </c>
      <c r="I61" s="14">
        <v>5</v>
      </c>
      <c r="J61" s="14">
        <v>11</v>
      </c>
      <c r="K61" s="14">
        <v>3</v>
      </c>
      <c r="L61" s="14">
        <v>13</v>
      </c>
      <c r="M61" s="13">
        <v>3</v>
      </c>
      <c r="N61" s="15">
        <f t="shared" si="14"/>
        <v>0.1875</v>
      </c>
      <c r="O61" s="44">
        <v>15415.27</v>
      </c>
      <c r="P61" s="44">
        <v>15415.27</v>
      </c>
      <c r="Q61" s="45">
        <f t="shared" si="7"/>
        <v>1</v>
      </c>
      <c r="R61" s="44">
        <v>15415.27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 ht="19.350000000000001" customHeight="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12386.82</v>
      </c>
      <c r="H62" s="14">
        <f t="shared" si="15"/>
        <v>25</v>
      </c>
      <c r="I62" s="14">
        <v>4</v>
      </c>
      <c r="J62" s="14">
        <v>21</v>
      </c>
      <c r="K62" s="14">
        <v>4</v>
      </c>
      <c r="L62" s="14">
        <v>22</v>
      </c>
      <c r="M62" s="13">
        <v>4</v>
      </c>
      <c r="N62" s="15">
        <f t="shared" si="14"/>
        <v>0.16</v>
      </c>
      <c r="O62" s="44">
        <v>12386.82</v>
      </c>
      <c r="P62" s="44">
        <v>12386.82</v>
      </c>
      <c r="Q62" s="45">
        <f t="shared" si="7"/>
        <v>1</v>
      </c>
      <c r="R62" s="44">
        <v>12386.82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 ht="20.100000000000001" customHeight="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14</v>
      </c>
      <c r="I63" s="14">
        <v>1</v>
      </c>
      <c r="J63" s="14">
        <v>13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7"/>
        <v>1</v>
      </c>
      <c r="R63" s="44">
        <v>7750.29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9455.09</v>
      </c>
      <c r="H64" s="14">
        <f t="shared" si="15"/>
        <v>10</v>
      </c>
      <c r="I64" s="14">
        <v>0</v>
      </c>
      <c r="J64" s="14">
        <v>10</v>
      </c>
      <c r="K64" s="14">
        <v>5</v>
      </c>
      <c r="L64" s="14">
        <v>17</v>
      </c>
      <c r="M64" s="13">
        <v>5</v>
      </c>
      <c r="N64" s="15">
        <f t="shared" ref="N64:N73" si="17">IF(H64=0,0,K64/H64)</f>
        <v>0.5</v>
      </c>
      <c r="O64" s="44">
        <v>9455.09</v>
      </c>
      <c r="P64" s="44">
        <v>9455.09</v>
      </c>
      <c r="Q64" s="45">
        <f t="shared" si="7"/>
        <v>1</v>
      </c>
      <c r="R64" s="44">
        <v>9455.09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4</v>
      </c>
      <c r="I65" s="14">
        <v>0</v>
      </c>
      <c r="J65" s="14">
        <v>4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3537.99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9598.2000000000007</v>
      </c>
      <c r="H66" s="14">
        <f t="shared" si="15"/>
        <v>11</v>
      </c>
      <c r="I66" s="14">
        <v>0</v>
      </c>
      <c r="J66" s="14">
        <v>11</v>
      </c>
      <c r="K66" s="14">
        <v>1</v>
      </c>
      <c r="L66" s="14">
        <v>11</v>
      </c>
      <c r="M66" s="13">
        <v>1</v>
      </c>
      <c r="N66" s="15">
        <f t="shared" si="17"/>
        <v>9.0909090909090912E-2</v>
      </c>
      <c r="O66" s="44">
        <v>9598.2000000000007</v>
      </c>
      <c r="P66" s="44">
        <v>9598.2000000000007</v>
      </c>
      <c r="Q66" s="45">
        <f t="shared" si="7"/>
        <v>1</v>
      </c>
      <c r="R66" s="44">
        <v>9598.2000000000007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5231.32</v>
      </c>
      <c r="H67" s="14">
        <f t="shared" si="15"/>
        <v>11</v>
      </c>
      <c r="I67" s="14">
        <v>4</v>
      </c>
      <c r="J67" s="14">
        <v>7</v>
      </c>
      <c r="K67" s="14">
        <v>0</v>
      </c>
      <c r="L67" s="14">
        <v>10</v>
      </c>
      <c r="M67" s="13">
        <v>0</v>
      </c>
      <c r="N67" s="15">
        <f t="shared" si="17"/>
        <v>0</v>
      </c>
      <c r="O67" s="44">
        <v>5231.32</v>
      </c>
      <c r="P67" s="44">
        <v>5231.32</v>
      </c>
      <c r="Q67" s="45">
        <f t="shared" si="7"/>
        <v>1</v>
      </c>
      <c r="R67" s="44">
        <v>5231.32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5987.07</v>
      </c>
      <c r="H68" s="14">
        <f t="shared" si="15"/>
        <v>10</v>
      </c>
      <c r="I68" s="14">
        <v>5</v>
      </c>
      <c r="J68" s="14">
        <v>5</v>
      </c>
      <c r="K68" s="14">
        <v>3</v>
      </c>
      <c r="L68" s="14">
        <v>5</v>
      </c>
      <c r="M68" s="13">
        <v>3</v>
      </c>
      <c r="N68" s="15">
        <f t="shared" si="17"/>
        <v>0.3</v>
      </c>
      <c r="O68" s="44">
        <v>5987.07</v>
      </c>
      <c r="P68" s="44">
        <v>5987.07</v>
      </c>
      <c r="Q68" s="45">
        <f t="shared" si="7"/>
        <v>1</v>
      </c>
      <c r="R68" s="44">
        <v>5987.07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19101.28</v>
      </c>
      <c r="H69" s="14">
        <f t="shared" si="15"/>
        <v>40</v>
      </c>
      <c r="I69" s="14">
        <v>4</v>
      </c>
      <c r="J69" s="14">
        <v>36</v>
      </c>
      <c r="K69" s="14">
        <v>2</v>
      </c>
      <c r="L69" s="14">
        <v>30</v>
      </c>
      <c r="M69" s="13">
        <v>2</v>
      </c>
      <c r="N69" s="15">
        <f t="shared" si="17"/>
        <v>0.05</v>
      </c>
      <c r="O69" s="44">
        <v>19101.28</v>
      </c>
      <c r="P69" s="44">
        <v>19101.28</v>
      </c>
      <c r="Q69" s="45">
        <f t="shared" si="7"/>
        <v>1</v>
      </c>
      <c r="R69" s="44">
        <v>19101.28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16</v>
      </c>
      <c r="I70" s="14">
        <v>4</v>
      </c>
      <c r="J70" s="14">
        <v>12</v>
      </c>
      <c r="K70" s="14">
        <v>5</v>
      </c>
      <c r="L70" s="14">
        <v>10</v>
      </c>
      <c r="M70" s="13">
        <v>5</v>
      </c>
      <c r="N70" s="15">
        <f t="shared" si="17"/>
        <v>0.3125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9963.18</v>
      </c>
      <c r="H71" s="14">
        <f t="shared" si="15"/>
        <v>32</v>
      </c>
      <c r="I71" s="14">
        <v>0</v>
      </c>
      <c r="J71" s="14">
        <v>32</v>
      </c>
      <c r="K71" s="14">
        <v>5</v>
      </c>
      <c r="L71" s="14">
        <v>19</v>
      </c>
      <c r="M71" s="13">
        <v>5</v>
      </c>
      <c r="N71" s="15">
        <f t="shared" si="17"/>
        <v>0.15625</v>
      </c>
      <c r="O71" s="44">
        <v>9963.18</v>
      </c>
      <c r="P71" s="44">
        <v>9963.18</v>
      </c>
      <c r="Q71" s="45">
        <f t="shared" si="18"/>
        <v>1</v>
      </c>
      <c r="R71" s="44">
        <v>9963.18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42528.61</v>
      </c>
      <c r="H72" s="14">
        <f t="shared" si="15"/>
        <v>19</v>
      </c>
      <c r="I72" s="14">
        <v>3</v>
      </c>
      <c r="J72" s="14">
        <v>16</v>
      </c>
      <c r="K72" s="14">
        <v>2</v>
      </c>
      <c r="L72" s="14">
        <v>25</v>
      </c>
      <c r="M72" s="13">
        <v>2</v>
      </c>
      <c r="N72" s="15">
        <f t="shared" si="17"/>
        <v>0.10526315789473684</v>
      </c>
      <c r="O72" s="44">
        <v>42528.61</v>
      </c>
      <c r="P72" s="44">
        <v>42528.61</v>
      </c>
      <c r="Q72" s="45">
        <f t="shared" si="18"/>
        <v>1</v>
      </c>
      <c r="R72" s="44">
        <v>42528.61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27064.880000000001</v>
      </c>
      <c r="H73" s="14">
        <f t="shared" si="15"/>
        <v>14</v>
      </c>
      <c r="I73" s="14">
        <v>1</v>
      </c>
      <c r="J73" s="14">
        <v>13</v>
      </c>
      <c r="K73" s="14">
        <v>3</v>
      </c>
      <c r="L73" s="14">
        <v>11</v>
      </c>
      <c r="M73" s="13">
        <v>3</v>
      </c>
      <c r="N73" s="15">
        <f t="shared" si="17"/>
        <v>0.21428571428571427</v>
      </c>
      <c r="O73" s="44">
        <v>27064.880000000001</v>
      </c>
      <c r="P73" s="44">
        <v>27064.880000000001</v>
      </c>
      <c r="Q73" s="45">
        <f t="shared" si="18"/>
        <v>1</v>
      </c>
      <c r="R73" s="44">
        <v>27064.880000000001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8</v>
      </c>
      <c r="I74" s="14">
        <v>3</v>
      </c>
      <c r="J74" s="14">
        <v>5</v>
      </c>
      <c r="K74" s="14">
        <v>2</v>
      </c>
      <c r="L74" s="14">
        <v>8</v>
      </c>
      <c r="M74" s="13">
        <v>2</v>
      </c>
      <c r="N74" s="15">
        <v>0</v>
      </c>
      <c r="O74" s="44">
        <v>7199.02</v>
      </c>
      <c r="P74" s="44">
        <v>7199.02</v>
      </c>
      <c r="Q74" s="45">
        <f t="shared" si="18"/>
        <v>1</v>
      </c>
      <c r="R74" s="44">
        <v>7199.02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8</v>
      </c>
      <c r="I75" s="14">
        <v>0</v>
      </c>
      <c r="J75" s="14">
        <v>8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0.125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3515.03</v>
      </c>
      <c r="H76" s="14">
        <f t="shared" si="15"/>
        <v>9</v>
      </c>
      <c r="I76" s="14">
        <v>0</v>
      </c>
      <c r="J76" s="14">
        <v>9</v>
      </c>
      <c r="K76" s="14">
        <v>1</v>
      </c>
      <c r="L76" s="14">
        <v>8</v>
      </c>
      <c r="M76" s="13">
        <v>1</v>
      </c>
      <c r="N76" s="15">
        <f t="shared" si="19"/>
        <v>0.1111111111111111</v>
      </c>
      <c r="O76" s="44">
        <v>3515.03</v>
      </c>
      <c r="P76" s="44">
        <v>3515.03</v>
      </c>
      <c r="Q76" s="45">
        <f t="shared" si="18"/>
        <v>1</v>
      </c>
      <c r="R76" s="44">
        <v>3515.03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3020.4</v>
      </c>
      <c r="H77" s="14">
        <f t="shared" si="15"/>
        <v>4</v>
      </c>
      <c r="I77" s="14">
        <v>0</v>
      </c>
      <c r="J77" s="14">
        <v>4</v>
      </c>
      <c r="K77" s="14">
        <v>0</v>
      </c>
      <c r="L77" s="14">
        <v>6</v>
      </c>
      <c r="M77" s="13">
        <v>0</v>
      </c>
      <c r="N77" s="15">
        <f t="shared" si="19"/>
        <v>0</v>
      </c>
      <c r="O77" s="44">
        <v>3020.4</v>
      </c>
      <c r="P77" s="44">
        <v>3020.4</v>
      </c>
      <c r="Q77" s="45">
        <f t="shared" si="18"/>
        <v>1</v>
      </c>
      <c r="R77" s="44">
        <v>3020.4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12389.19</v>
      </c>
      <c r="H78" s="14">
        <f t="shared" si="15"/>
        <v>39</v>
      </c>
      <c r="I78" s="14">
        <v>2</v>
      </c>
      <c r="J78" s="14">
        <v>37</v>
      </c>
      <c r="K78" s="14">
        <v>6</v>
      </c>
      <c r="L78" s="14">
        <v>26</v>
      </c>
      <c r="M78" s="13">
        <v>6</v>
      </c>
      <c r="N78" s="15">
        <f t="shared" si="19"/>
        <v>0.15384615384615385</v>
      </c>
      <c r="O78" s="44">
        <v>12389.19</v>
      </c>
      <c r="P78" s="44">
        <v>12389.19</v>
      </c>
      <c r="Q78" s="45">
        <f t="shared" si="18"/>
        <v>1</v>
      </c>
      <c r="R78" s="44">
        <v>12389.19</v>
      </c>
      <c r="S78" s="45">
        <f t="shared" si="10"/>
        <v>1</v>
      </c>
      <c r="T78" s="44">
        <f t="shared" si="11"/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12366.67</v>
      </c>
      <c r="H79" s="14">
        <f t="shared" si="15"/>
        <v>16</v>
      </c>
      <c r="I79" s="14">
        <v>2</v>
      </c>
      <c r="J79" s="14">
        <v>14</v>
      </c>
      <c r="K79" s="14">
        <v>1</v>
      </c>
      <c r="L79" s="14">
        <v>23</v>
      </c>
      <c r="M79" s="13">
        <v>1</v>
      </c>
      <c r="N79" s="15">
        <f t="shared" si="19"/>
        <v>6.25E-2</v>
      </c>
      <c r="O79" s="44">
        <v>12366.67</v>
      </c>
      <c r="P79" s="44">
        <v>12366.67</v>
      </c>
      <c r="Q79" s="45">
        <f t="shared" si="18"/>
        <v>1</v>
      </c>
      <c r="R79" s="44">
        <v>12366.67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702815.14999999991</v>
      </c>
      <c r="H80" s="19">
        <f t="shared" si="20"/>
        <v>1070</v>
      </c>
      <c r="I80" s="19">
        <f t="shared" si="20"/>
        <v>138</v>
      </c>
      <c r="J80" s="19">
        <f t="shared" si="20"/>
        <v>938</v>
      </c>
      <c r="K80" s="19">
        <f t="shared" si="20"/>
        <v>172</v>
      </c>
      <c r="L80" s="19">
        <f t="shared" si="20"/>
        <v>962</v>
      </c>
      <c r="M80" s="19">
        <f t="shared" si="20"/>
        <v>174</v>
      </c>
      <c r="N80" s="15">
        <f t="shared" si="19"/>
        <v>0.16074766355140188</v>
      </c>
      <c r="O80" s="46">
        <f>SUM(O6:O79)</f>
        <v>724052.03999999992</v>
      </c>
      <c r="P80" s="46">
        <f>SUM(P6:P79)</f>
        <v>724052.03999999992</v>
      </c>
      <c r="Q80" s="45">
        <f t="shared" si="18"/>
        <v>1</v>
      </c>
      <c r="R80" s="46">
        <f>SUM(R6:R79)</f>
        <v>724044.03999999992</v>
      </c>
      <c r="S80" s="45">
        <f t="shared" si="10"/>
        <v>0.99998895107042307</v>
      </c>
      <c r="T80" s="46">
        <f>SUM(T6:T79)</f>
        <v>7</v>
      </c>
      <c r="U80" s="15">
        <f t="shared" si="12"/>
        <v>9.6678133798228107E-6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Roman,Обычный"&amp;12Сторінка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U80"/>
  <sheetViews>
    <sheetView topLeftCell="A43" workbookViewId="0">
      <selection activeCell="H81" sqref="H81"/>
    </sheetView>
  </sheetViews>
  <sheetFormatPr defaultRowHeight="15"/>
  <cols>
    <col min="1" max="3" width="8.7109375"/>
    <col min="4" max="4" width="36"/>
    <col min="5" max="5" width="24.140625"/>
    <col min="6" max="6" width="15.28515625"/>
    <col min="8" max="8" width="14.28515625"/>
    <col min="9" max="9" width="16.7109375"/>
    <col min="10" max="10" width="15.5703125"/>
    <col min="15" max="15" width="11.42578125" style="43"/>
    <col min="16" max="16" width="12.28515625" style="43"/>
    <col min="17" max="17" width="9.140625" style="43"/>
    <col min="18" max="18" width="11.5703125" style="43"/>
    <col min="20" max="1025" width="8.7109375"/>
  </cols>
  <sheetData>
    <row r="1" spans="1:21" ht="68.650000000000006" customHeight="1">
      <c r="A1" s="116" t="s">
        <v>231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4.4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71.650000000000006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8878.44</v>
      </c>
      <c r="H6" s="14">
        <f t="shared" ref="H6:H39" si="1">SUM(I6+J6)</f>
        <v>17</v>
      </c>
      <c r="I6" s="14">
        <v>4</v>
      </c>
      <c r="J6" s="14">
        <v>13</v>
      </c>
      <c r="K6" s="14">
        <v>0</v>
      </c>
      <c r="L6" s="14">
        <v>9</v>
      </c>
      <c r="M6" s="13">
        <v>0</v>
      </c>
      <c r="N6" s="15">
        <f>IF(H6=0,0,K6/H6)</f>
        <v>0</v>
      </c>
      <c r="O6" s="44">
        <v>8878.44</v>
      </c>
      <c r="P6" s="44">
        <v>8878.44</v>
      </c>
      <c r="Q6" s="45">
        <f t="shared" ref="Q6:Q37" si="2">IF(O6=0,0,P6/O6)</f>
        <v>1</v>
      </c>
      <c r="R6" s="44">
        <v>8878.44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1492.05</v>
      </c>
      <c r="H7" s="14">
        <f t="shared" si="1"/>
        <v>5</v>
      </c>
      <c r="I7" s="14">
        <v>0</v>
      </c>
      <c r="J7" s="14">
        <v>5</v>
      </c>
      <c r="K7" s="14">
        <v>4</v>
      </c>
      <c r="L7" s="14">
        <v>4</v>
      </c>
      <c r="M7" s="13">
        <v>4</v>
      </c>
      <c r="N7" s="15">
        <f>IF(H7=0,0,K7/H7)</f>
        <v>0.8</v>
      </c>
      <c r="O7" s="44">
        <v>1492.05</v>
      </c>
      <c r="P7" s="44">
        <v>1492.05</v>
      </c>
      <c r="Q7" s="45">
        <f t="shared" si="2"/>
        <v>1</v>
      </c>
      <c r="R7" s="44">
        <v>1492.05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13</v>
      </c>
      <c r="I8" s="14">
        <v>4</v>
      </c>
      <c r="J8" s="14">
        <v>9</v>
      </c>
      <c r="K8" s="14">
        <v>1</v>
      </c>
      <c r="L8" s="14">
        <v>3</v>
      </c>
      <c r="M8" s="13">
        <v>1</v>
      </c>
      <c r="N8" s="15">
        <f>IF(H8=0,0,K8/H8)</f>
        <v>7.6923076923076927E-2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28</v>
      </c>
      <c r="I9" s="14">
        <v>0</v>
      </c>
      <c r="J9" s="14">
        <v>28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21557.22</v>
      </c>
      <c r="H11" s="14">
        <f t="shared" si="1"/>
        <v>13</v>
      </c>
      <c r="I11" s="14">
        <v>2</v>
      </c>
      <c r="J11" s="14">
        <v>11</v>
      </c>
      <c r="K11" s="14">
        <v>3</v>
      </c>
      <c r="L11" s="14">
        <v>19</v>
      </c>
      <c r="M11" s="13">
        <v>3</v>
      </c>
      <c r="N11" s="15">
        <f t="shared" si="6"/>
        <v>0.23076923076923078</v>
      </c>
      <c r="O11" s="44">
        <v>21557.22</v>
      </c>
      <c r="P11" s="44">
        <v>21557.22</v>
      </c>
      <c r="Q11" s="45">
        <f t="shared" si="2"/>
        <v>1</v>
      </c>
      <c r="R11" s="44">
        <v>21557.22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7.850000000000001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12</v>
      </c>
      <c r="I12" s="14">
        <v>0</v>
      </c>
      <c r="J12" s="14">
        <v>12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6389.81</v>
      </c>
      <c r="H13" s="14">
        <f t="shared" si="1"/>
        <v>14</v>
      </c>
      <c r="I13" s="14">
        <v>1</v>
      </c>
      <c r="J13" s="14">
        <v>13</v>
      </c>
      <c r="K13" s="14">
        <v>3</v>
      </c>
      <c r="L13" s="14">
        <v>7</v>
      </c>
      <c r="M13" s="13">
        <v>0</v>
      </c>
      <c r="N13" s="15">
        <f t="shared" si="6"/>
        <v>0.21428571428571427</v>
      </c>
      <c r="O13" s="44">
        <v>6389.81</v>
      </c>
      <c r="P13" s="44">
        <v>6389.81</v>
      </c>
      <c r="Q13" s="45">
        <f t="shared" si="2"/>
        <v>1</v>
      </c>
      <c r="R13" s="44">
        <v>6389.81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17909.439999999999</v>
      </c>
      <c r="H14" s="14">
        <f t="shared" si="1"/>
        <v>16</v>
      </c>
      <c r="I14" s="14">
        <v>2</v>
      </c>
      <c r="J14" s="14">
        <v>14</v>
      </c>
      <c r="K14" s="14">
        <v>1</v>
      </c>
      <c r="L14" s="14">
        <v>17</v>
      </c>
      <c r="M14" s="13">
        <v>1</v>
      </c>
      <c r="N14" s="15">
        <f t="shared" si="6"/>
        <v>6.25E-2</v>
      </c>
      <c r="O14" s="44">
        <v>17909.439999999999</v>
      </c>
      <c r="P14" s="44">
        <v>17909.439999999999</v>
      </c>
      <c r="Q14" s="45">
        <f t="shared" si="2"/>
        <v>1</v>
      </c>
      <c r="R14" s="44">
        <v>17909.439999999999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f t="shared" si="1"/>
        <v>8</v>
      </c>
      <c r="I15" s="14">
        <v>0</v>
      </c>
      <c r="J15" s="14">
        <v>8</v>
      </c>
      <c r="K15" s="14">
        <v>1</v>
      </c>
      <c r="L15" s="14">
        <v>11</v>
      </c>
      <c r="M15" s="13">
        <v>1</v>
      </c>
      <c r="N15" s="15">
        <f t="shared" si="6"/>
        <v>0.125</v>
      </c>
      <c r="O15" s="44">
        <v>8116.73</v>
      </c>
      <c r="P15" s="44">
        <v>8116.73</v>
      </c>
      <c r="Q15" s="45">
        <f t="shared" si="2"/>
        <v>1</v>
      </c>
      <c r="R15" s="44">
        <v>8116.73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 ht="20.25" customHeight="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19205.990000000002</v>
      </c>
      <c r="H16" s="14">
        <f t="shared" si="1"/>
        <v>43</v>
      </c>
      <c r="I16" s="14">
        <v>4</v>
      </c>
      <c r="J16" s="14">
        <v>39</v>
      </c>
      <c r="K16" s="14">
        <v>8</v>
      </c>
      <c r="L16" s="14">
        <v>30</v>
      </c>
      <c r="M16" s="13">
        <v>8</v>
      </c>
      <c r="N16" s="15">
        <f t="shared" si="6"/>
        <v>0.18604651162790697</v>
      </c>
      <c r="O16" s="44">
        <v>19205.990000000002</v>
      </c>
      <c r="P16" s="44">
        <v>19205.990000000002</v>
      </c>
      <c r="Q16" s="45">
        <f t="shared" si="2"/>
        <v>1</v>
      </c>
      <c r="R16" s="44">
        <v>19205.990000000002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19702.84</v>
      </c>
      <c r="H17" s="14">
        <f t="shared" si="1"/>
        <v>17</v>
      </c>
      <c r="I17" s="14">
        <v>3</v>
      </c>
      <c r="J17" s="14">
        <v>14</v>
      </c>
      <c r="K17" s="14">
        <v>4</v>
      </c>
      <c r="L17" s="14">
        <v>24</v>
      </c>
      <c r="M17" s="13">
        <v>4</v>
      </c>
      <c r="N17" s="15">
        <f t="shared" si="6"/>
        <v>0.23529411764705882</v>
      </c>
      <c r="O17" s="44">
        <v>19702.84</v>
      </c>
      <c r="P17" s="44">
        <v>19702.84</v>
      </c>
      <c r="Q17" s="45">
        <f t="shared" si="2"/>
        <v>1</v>
      </c>
      <c r="R17" s="44">
        <v>19702.84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11167.39</v>
      </c>
      <c r="H18" s="14">
        <f t="shared" si="1"/>
        <v>22</v>
      </c>
      <c r="I18" s="14">
        <v>5</v>
      </c>
      <c r="J18" s="14">
        <v>17</v>
      </c>
      <c r="K18" s="14">
        <v>1</v>
      </c>
      <c r="L18" s="14">
        <v>14</v>
      </c>
      <c r="M18" s="13">
        <v>5</v>
      </c>
      <c r="N18" s="15">
        <f t="shared" si="6"/>
        <v>4.5454545454545456E-2</v>
      </c>
      <c r="O18" s="44">
        <v>11167.39</v>
      </c>
      <c r="P18" s="44">
        <v>11167.39</v>
      </c>
      <c r="Q18" s="45">
        <f t="shared" si="2"/>
        <v>1</v>
      </c>
      <c r="R18" s="44">
        <v>11167.39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 ht="15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20407.82</v>
      </c>
      <c r="H19" s="14">
        <f t="shared" si="1"/>
        <v>18</v>
      </c>
      <c r="I19" s="14">
        <v>7</v>
      </c>
      <c r="J19" s="14">
        <v>11</v>
      </c>
      <c r="K19" s="14">
        <v>6</v>
      </c>
      <c r="L19" s="14">
        <v>32</v>
      </c>
      <c r="M19" s="13">
        <v>6</v>
      </c>
      <c r="N19" s="15">
        <f t="shared" si="6"/>
        <v>0.33333333333333331</v>
      </c>
      <c r="O19" s="44">
        <v>20407.82</v>
      </c>
      <c r="P19" s="44">
        <v>20407.82</v>
      </c>
      <c r="Q19" s="45">
        <f t="shared" si="2"/>
        <v>1</v>
      </c>
      <c r="R19" s="44">
        <v>20407.82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19</v>
      </c>
      <c r="I20" s="14">
        <v>2</v>
      </c>
      <c r="J20" s="14">
        <v>17</v>
      </c>
      <c r="K20" s="14">
        <v>1</v>
      </c>
      <c r="L20" s="14">
        <v>14</v>
      </c>
      <c r="M20" s="13">
        <v>1</v>
      </c>
      <c r="N20" s="15">
        <f t="shared" si="6"/>
        <v>5.2631578947368418E-2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7984.48</v>
      </c>
      <c r="H21" s="14">
        <f t="shared" si="1"/>
        <v>18</v>
      </c>
      <c r="I21" s="14">
        <v>3</v>
      </c>
      <c r="J21" s="14">
        <v>15</v>
      </c>
      <c r="K21" s="14">
        <v>0</v>
      </c>
      <c r="L21" s="14">
        <v>9</v>
      </c>
      <c r="M21" s="13">
        <v>0</v>
      </c>
      <c r="N21" s="15">
        <f t="shared" si="6"/>
        <v>0</v>
      </c>
      <c r="O21" s="44">
        <v>7984.48</v>
      </c>
      <c r="P21" s="44">
        <v>7984.48</v>
      </c>
      <c r="Q21" s="45">
        <f t="shared" si="2"/>
        <v>1</v>
      </c>
      <c r="R21" s="44">
        <v>7984.48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28945.57</v>
      </c>
      <c r="H22" s="14">
        <f t="shared" si="1"/>
        <v>27</v>
      </c>
      <c r="I22" s="14">
        <v>8</v>
      </c>
      <c r="J22" s="14">
        <v>19</v>
      </c>
      <c r="K22" s="14">
        <v>16</v>
      </c>
      <c r="L22" s="14">
        <v>48</v>
      </c>
      <c r="M22" s="13">
        <v>16</v>
      </c>
      <c r="N22" s="15">
        <f t="shared" si="6"/>
        <v>0.59259259259259256</v>
      </c>
      <c r="O22" s="44">
        <v>28945.57</v>
      </c>
      <c r="P22" s="44">
        <v>28945.57</v>
      </c>
      <c r="Q22" s="45">
        <f t="shared" si="2"/>
        <v>1</v>
      </c>
      <c r="R22" s="44">
        <v>28945.57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27875.48</v>
      </c>
      <c r="H23" s="14">
        <f t="shared" si="1"/>
        <v>30</v>
      </c>
      <c r="I23" s="14">
        <v>6</v>
      </c>
      <c r="J23" s="14">
        <v>24</v>
      </c>
      <c r="K23" s="14">
        <v>0</v>
      </c>
      <c r="L23" s="14">
        <v>44</v>
      </c>
      <c r="M23" s="13">
        <v>0</v>
      </c>
      <c r="N23" s="15">
        <f t="shared" si="6"/>
        <v>0</v>
      </c>
      <c r="O23" s="44">
        <v>27875.48</v>
      </c>
      <c r="P23" s="44">
        <v>27875.48</v>
      </c>
      <c r="Q23" s="45">
        <f t="shared" si="2"/>
        <v>1</v>
      </c>
      <c r="R23" s="44">
        <v>27875.48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16</v>
      </c>
      <c r="I24" s="14">
        <v>0</v>
      </c>
      <c r="J24" s="14">
        <v>16</v>
      </c>
      <c r="K24" s="14">
        <v>1</v>
      </c>
      <c r="L24" s="14">
        <v>5</v>
      </c>
      <c r="M24" s="13">
        <v>1</v>
      </c>
      <c r="N24" s="15">
        <f t="shared" si="6"/>
        <v>6.25E-2</v>
      </c>
      <c r="O24" s="44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31277.89</v>
      </c>
      <c r="H25" s="14">
        <f t="shared" si="1"/>
        <v>28</v>
      </c>
      <c r="I25" s="14">
        <v>2</v>
      </c>
      <c r="J25" s="14">
        <v>26</v>
      </c>
      <c r="K25" s="14">
        <v>1</v>
      </c>
      <c r="L25" s="14">
        <v>52</v>
      </c>
      <c r="M25" s="13">
        <v>1</v>
      </c>
      <c r="N25" s="15">
        <f t="shared" si="6"/>
        <v>3.5714285714285712E-2</v>
      </c>
      <c r="O25" s="44">
        <v>31277.89</v>
      </c>
      <c r="P25" s="44">
        <v>31277.89</v>
      </c>
      <c r="Q25" s="45">
        <f t="shared" si="2"/>
        <v>1</v>
      </c>
      <c r="R25" s="44">
        <v>31277.89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6</v>
      </c>
      <c r="I26" s="14">
        <v>0</v>
      </c>
      <c r="J26" s="14">
        <v>6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7.2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2512.13</v>
      </c>
      <c r="H27" s="14">
        <f t="shared" si="1"/>
        <v>13</v>
      </c>
      <c r="I27" s="14">
        <v>2</v>
      </c>
      <c r="J27" s="14">
        <v>11</v>
      </c>
      <c r="K27" s="14">
        <v>3</v>
      </c>
      <c r="L27" s="14">
        <v>8</v>
      </c>
      <c r="M27" s="13">
        <v>3</v>
      </c>
      <c r="N27" s="15">
        <f t="shared" si="6"/>
        <v>0.23076923076923078</v>
      </c>
      <c r="O27" s="44">
        <v>2512.13</v>
      </c>
      <c r="P27" s="44">
        <v>2512.13</v>
      </c>
      <c r="Q27" s="45">
        <f t="shared" si="2"/>
        <v>1</v>
      </c>
      <c r="R27" s="44">
        <v>2512.13</v>
      </c>
      <c r="S27" s="45">
        <f t="shared" si="3"/>
        <v>1</v>
      </c>
      <c r="T27" s="44">
        <f t="shared" si="4"/>
        <v>0</v>
      </c>
      <c r="U27" s="15">
        <f t="shared" si="5"/>
        <v>0</v>
      </c>
    </row>
    <row r="28" spans="1:21" ht="18" customHeight="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4</v>
      </c>
      <c r="I28" s="14">
        <v>0</v>
      </c>
      <c r="J28" s="14">
        <v>4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29907.24</v>
      </c>
      <c r="H29" s="14">
        <f t="shared" si="1"/>
        <v>35</v>
      </c>
      <c r="I29" s="14">
        <v>10</v>
      </c>
      <c r="J29" s="14">
        <v>25</v>
      </c>
      <c r="K29" s="14">
        <v>8</v>
      </c>
      <c r="L29" s="14">
        <v>42</v>
      </c>
      <c r="M29" s="13">
        <v>8</v>
      </c>
      <c r="N29" s="15">
        <f t="shared" si="6"/>
        <v>0.22857142857142856</v>
      </c>
      <c r="O29" s="44">
        <v>29907.24</v>
      </c>
      <c r="P29" s="44">
        <v>29907.24</v>
      </c>
      <c r="Q29" s="45">
        <f t="shared" si="2"/>
        <v>1</v>
      </c>
      <c r="R29" s="44">
        <v>29907.24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16</v>
      </c>
      <c r="I30" s="14">
        <v>2</v>
      </c>
      <c r="J30" s="14">
        <v>14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5381.06</v>
      </c>
      <c r="H31" s="14">
        <f t="shared" si="1"/>
        <v>9</v>
      </c>
      <c r="I31" s="14">
        <v>0</v>
      </c>
      <c r="J31" s="14">
        <v>9</v>
      </c>
      <c r="K31" s="14">
        <v>0</v>
      </c>
      <c r="L31" s="14">
        <v>5</v>
      </c>
      <c r="M31" s="13">
        <v>0</v>
      </c>
      <c r="N31" s="15">
        <f t="shared" si="6"/>
        <v>0</v>
      </c>
      <c r="O31" s="44">
        <v>5381.06</v>
      </c>
      <c r="P31" s="44">
        <v>5381.06</v>
      </c>
      <c r="Q31" s="45">
        <f t="shared" si="2"/>
        <v>1</v>
      </c>
      <c r="R31" s="44">
        <v>5381.06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20.2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10441.969999999999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24</v>
      </c>
      <c r="M32" s="13">
        <v>2</v>
      </c>
      <c r="N32" s="15">
        <f t="shared" si="6"/>
        <v>0.18181818181818182</v>
      </c>
      <c r="O32" s="44">
        <v>10441.969999999999</v>
      </c>
      <c r="P32" s="44">
        <v>10441.969999999999</v>
      </c>
      <c r="Q32" s="45">
        <f t="shared" si="2"/>
        <v>1</v>
      </c>
      <c r="R32" s="44">
        <v>10441.969999999999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4808.8599999999997</v>
      </c>
      <c r="H33" s="14">
        <f t="shared" si="1"/>
        <v>5</v>
      </c>
      <c r="I33" s="14">
        <v>0</v>
      </c>
      <c r="J33" s="14">
        <v>5</v>
      </c>
      <c r="K33" s="14">
        <v>0</v>
      </c>
      <c r="L33" s="14">
        <v>9</v>
      </c>
      <c r="M33" s="13">
        <v>0</v>
      </c>
      <c r="N33" s="15">
        <f t="shared" si="6"/>
        <v>0</v>
      </c>
      <c r="O33" s="44">
        <v>4808.8599999999997</v>
      </c>
      <c r="P33" s="44">
        <v>4808.8599999999997</v>
      </c>
      <c r="Q33" s="45">
        <f t="shared" si="2"/>
        <v>1</v>
      </c>
      <c r="R33" s="44">
        <v>4808.8599999999997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10255.620000000001</v>
      </c>
      <c r="H34" s="14">
        <f t="shared" si="1"/>
        <v>13</v>
      </c>
      <c r="I34" s="14">
        <v>1</v>
      </c>
      <c r="J34" s="14">
        <v>12</v>
      </c>
      <c r="K34" s="14">
        <v>0</v>
      </c>
      <c r="L34" s="14">
        <v>10</v>
      </c>
      <c r="M34" s="13">
        <v>0</v>
      </c>
      <c r="N34" s="15">
        <f t="shared" si="6"/>
        <v>0</v>
      </c>
      <c r="O34" s="44">
        <v>10255.620000000001</v>
      </c>
      <c r="P34" s="44">
        <v>10255.620000000001</v>
      </c>
      <c r="Q34" s="45">
        <f t="shared" si="2"/>
        <v>1</v>
      </c>
      <c r="R34" s="44">
        <v>10255.620000000001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f t="shared" si="1"/>
        <v>7</v>
      </c>
      <c r="I36" s="14">
        <v>1</v>
      </c>
      <c r="J36" s="14">
        <v>6</v>
      </c>
      <c r="K36" s="14">
        <v>3</v>
      </c>
      <c r="L36" s="14">
        <v>5</v>
      </c>
      <c r="M36" s="13">
        <v>3</v>
      </c>
      <c r="N36" s="15">
        <f t="shared" si="6"/>
        <v>0.42857142857142855</v>
      </c>
      <c r="O36" s="44">
        <v>5444.47</v>
      </c>
      <c r="P36" s="44">
        <v>5444.47</v>
      </c>
      <c r="Q36" s="45">
        <f t="shared" si="2"/>
        <v>1</v>
      </c>
      <c r="R36" s="44">
        <v>5444.47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7357.04</v>
      </c>
      <c r="H37" s="14">
        <f t="shared" si="1"/>
        <v>9</v>
      </c>
      <c r="I37" s="14">
        <v>2</v>
      </c>
      <c r="J37" s="14">
        <v>7</v>
      </c>
      <c r="K37" s="14">
        <v>2</v>
      </c>
      <c r="L37" s="14">
        <v>17</v>
      </c>
      <c r="M37" s="13">
        <v>2</v>
      </c>
      <c r="N37" s="15">
        <f t="shared" si="6"/>
        <v>0.22222222222222221</v>
      </c>
      <c r="O37" s="44">
        <v>7357.04</v>
      </c>
      <c r="P37" s="44">
        <v>7357.04</v>
      </c>
      <c r="Q37" s="45">
        <f t="shared" si="2"/>
        <v>1</v>
      </c>
      <c r="R37" s="44">
        <v>7357.04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5392.61</v>
      </c>
      <c r="H38" s="14">
        <f t="shared" si="1"/>
        <v>7</v>
      </c>
      <c r="I38" s="14">
        <v>0</v>
      </c>
      <c r="J38" s="14">
        <v>7</v>
      </c>
      <c r="K38" s="14">
        <v>1</v>
      </c>
      <c r="L38" s="14">
        <v>9</v>
      </c>
      <c r="M38" s="13">
        <v>1</v>
      </c>
      <c r="N38" s="15">
        <f t="shared" si="6"/>
        <v>0.14285714285714285</v>
      </c>
      <c r="O38" s="44">
        <v>5392.61</v>
      </c>
      <c r="P38" s="44">
        <v>5392.61</v>
      </c>
      <c r="Q38" s="45">
        <f t="shared" ref="Q38:Q69" si="7">IF(O38=0,0,P38/O38)</f>
        <v>1</v>
      </c>
      <c r="R38" s="44">
        <v>5392.61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5291.67</v>
      </c>
      <c r="H39" s="14">
        <f t="shared" si="1"/>
        <v>9</v>
      </c>
      <c r="I39" s="14">
        <v>1</v>
      </c>
      <c r="J39" s="14">
        <v>8</v>
      </c>
      <c r="K39" s="14">
        <v>3</v>
      </c>
      <c r="L39" s="14">
        <v>7</v>
      </c>
      <c r="M39" s="13">
        <v>3</v>
      </c>
      <c r="N39" s="15">
        <f t="shared" si="6"/>
        <v>0.33333333333333331</v>
      </c>
      <c r="O39" s="44">
        <v>5291.67</v>
      </c>
      <c r="P39" s="44">
        <v>5291.67</v>
      </c>
      <c r="Q39" s="45">
        <f t="shared" si="7"/>
        <v>1</v>
      </c>
      <c r="R39" s="44">
        <v>5291.67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32164.41</v>
      </c>
      <c r="H40" s="14">
        <v>26</v>
      </c>
      <c r="I40" s="14">
        <v>5</v>
      </c>
      <c r="J40" s="14">
        <v>26</v>
      </c>
      <c r="K40" s="14">
        <v>13</v>
      </c>
      <c r="L40" s="14">
        <v>36</v>
      </c>
      <c r="M40" s="13">
        <v>13</v>
      </c>
      <c r="N40" s="15">
        <f t="shared" si="6"/>
        <v>0.5</v>
      </c>
      <c r="O40" s="44">
        <v>32164.41</v>
      </c>
      <c r="P40" s="44">
        <v>32164.41</v>
      </c>
      <c r="Q40" s="45">
        <f t="shared" si="7"/>
        <v>1</v>
      </c>
      <c r="R40" s="44">
        <v>32164.41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7452.86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 ht="18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f t="shared" si="8"/>
        <v>15</v>
      </c>
      <c r="I42" s="14">
        <v>3</v>
      </c>
      <c r="J42" s="14">
        <v>12</v>
      </c>
      <c r="K42" s="14">
        <v>3</v>
      </c>
      <c r="L42" s="14">
        <v>25</v>
      </c>
      <c r="M42" s="13">
        <v>2</v>
      </c>
      <c r="N42" s="15">
        <f t="shared" si="6"/>
        <v>0.2</v>
      </c>
      <c r="O42" s="48">
        <v>11331.69</v>
      </c>
      <c r="P42" s="48">
        <v>11331.69</v>
      </c>
      <c r="Q42" s="45">
        <f t="shared" si="7"/>
        <v>1</v>
      </c>
      <c r="R42" s="44">
        <v>11331.69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25</v>
      </c>
      <c r="I43" s="14">
        <v>0</v>
      </c>
      <c r="J43" s="14">
        <v>25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5647.89</v>
      </c>
      <c r="H44" s="14">
        <f t="shared" si="8"/>
        <v>8</v>
      </c>
      <c r="I44" s="14">
        <v>1</v>
      </c>
      <c r="J44" s="14">
        <v>7</v>
      </c>
      <c r="K44" s="14">
        <v>4</v>
      </c>
      <c r="L44" s="14">
        <v>8</v>
      </c>
      <c r="M44" s="13">
        <v>4</v>
      </c>
      <c r="N44" s="15">
        <f t="shared" si="6"/>
        <v>0.5</v>
      </c>
      <c r="O44" s="44">
        <v>5647.89</v>
      </c>
      <c r="P44" s="44">
        <v>5647.89</v>
      </c>
      <c r="Q44" s="45">
        <f t="shared" si="7"/>
        <v>1</v>
      </c>
      <c r="R44" s="44">
        <v>5647.89</v>
      </c>
      <c r="S44" s="45">
        <f t="shared" ref="S44:S80" si="10">IF(P44=0,0,R44/P44)</f>
        <v>1</v>
      </c>
      <c r="T44" s="44">
        <f t="shared" ref="T44:T79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36468.5</v>
      </c>
      <c r="H45" s="14">
        <f t="shared" si="8"/>
        <v>16</v>
      </c>
      <c r="I45" s="14">
        <v>1</v>
      </c>
      <c r="J45" s="14">
        <v>15</v>
      </c>
      <c r="K45" s="14">
        <v>1</v>
      </c>
      <c r="L45" s="14">
        <v>15</v>
      </c>
      <c r="M45" s="13">
        <v>1</v>
      </c>
      <c r="N45" s="15">
        <f t="shared" si="6"/>
        <v>6.25E-2</v>
      </c>
      <c r="O45" s="44">
        <v>36468.5</v>
      </c>
      <c r="P45" s="44">
        <v>36468.5</v>
      </c>
      <c r="Q45" s="45">
        <f t="shared" si="7"/>
        <v>1</v>
      </c>
      <c r="R45" s="44">
        <v>36468.5</v>
      </c>
      <c r="S45" s="45">
        <f t="shared" si="10"/>
        <v>1</v>
      </c>
      <c r="T45" s="44">
        <f t="shared" si="11"/>
        <v>0</v>
      </c>
      <c r="U45" s="15">
        <f t="shared" si="12"/>
        <v>0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7902.65</v>
      </c>
      <c r="H46" s="14">
        <f t="shared" si="8"/>
        <v>9</v>
      </c>
      <c r="I46" s="14">
        <v>1</v>
      </c>
      <c r="J46" s="14">
        <v>8</v>
      </c>
      <c r="K46" s="14">
        <v>0</v>
      </c>
      <c r="L46" s="14">
        <v>17</v>
      </c>
      <c r="M46" s="13">
        <v>0</v>
      </c>
      <c r="N46" s="15">
        <f t="shared" si="6"/>
        <v>0</v>
      </c>
      <c r="O46" s="44">
        <v>7902.65</v>
      </c>
      <c r="P46" s="44">
        <v>7902.65</v>
      </c>
      <c r="Q46" s="45">
        <f t="shared" si="7"/>
        <v>1</v>
      </c>
      <c r="R46" s="44">
        <v>7902.65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31666.09</v>
      </c>
      <c r="H47" s="14">
        <f t="shared" si="8"/>
        <v>20</v>
      </c>
      <c r="I47" s="14">
        <v>3</v>
      </c>
      <c r="J47" s="14">
        <v>17</v>
      </c>
      <c r="K47" s="14">
        <v>5</v>
      </c>
      <c r="L47" s="14">
        <v>24</v>
      </c>
      <c r="M47" s="13">
        <v>5</v>
      </c>
      <c r="N47" s="15">
        <f t="shared" si="6"/>
        <v>0.25</v>
      </c>
      <c r="O47" s="44">
        <v>31666.09</v>
      </c>
      <c r="P47" s="44">
        <v>31666.09</v>
      </c>
      <c r="Q47" s="45">
        <f t="shared" si="7"/>
        <v>1</v>
      </c>
      <c r="R47" s="44">
        <v>31666.09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25</v>
      </c>
      <c r="I48" s="14">
        <v>2</v>
      </c>
      <c r="J48" s="14">
        <v>23</v>
      </c>
      <c r="K48" s="14">
        <v>4</v>
      </c>
      <c r="L48" s="14">
        <v>4</v>
      </c>
      <c r="M48" s="13">
        <v>4</v>
      </c>
      <c r="N48" s="15">
        <f t="shared" si="6"/>
        <v>0.16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13484.12</v>
      </c>
      <c r="H49" s="14">
        <f t="shared" si="8"/>
        <v>15</v>
      </c>
      <c r="I49" s="14">
        <v>0</v>
      </c>
      <c r="J49" s="14">
        <v>15</v>
      </c>
      <c r="K49" s="14">
        <v>2</v>
      </c>
      <c r="L49" s="14">
        <v>17</v>
      </c>
      <c r="M49" s="13">
        <v>2</v>
      </c>
      <c r="N49" s="15">
        <f t="shared" si="6"/>
        <v>0.13333333333333333</v>
      </c>
      <c r="O49" s="44">
        <v>13484.12</v>
      </c>
      <c r="P49" s="44">
        <v>13484.12</v>
      </c>
      <c r="Q49" s="45">
        <f t="shared" si="7"/>
        <v>1</v>
      </c>
      <c r="R49" s="44">
        <v>13484.12</v>
      </c>
      <c r="S49" s="45">
        <f t="shared" si="10"/>
        <v>1</v>
      </c>
      <c r="T49" s="44">
        <f t="shared" si="11"/>
        <v>0</v>
      </c>
      <c r="U49" s="15">
        <f t="shared" si="12"/>
        <v>0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19644.09</v>
      </c>
      <c r="H50" s="14">
        <f t="shared" si="8"/>
        <v>21</v>
      </c>
      <c r="I50" s="14">
        <v>0</v>
      </c>
      <c r="J50" s="14">
        <v>21</v>
      </c>
      <c r="K50" s="14">
        <v>3</v>
      </c>
      <c r="L50" s="14">
        <v>19</v>
      </c>
      <c r="M50" s="13">
        <v>3</v>
      </c>
      <c r="N50" s="15">
        <f t="shared" si="6"/>
        <v>0.14285714285714285</v>
      </c>
      <c r="O50" s="44">
        <v>19644.09</v>
      </c>
      <c r="P50" s="44">
        <v>19644.09</v>
      </c>
      <c r="Q50" s="45">
        <f t="shared" si="7"/>
        <v>1</v>
      </c>
      <c r="R50" s="44">
        <v>19644.09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10</v>
      </c>
      <c r="I51" s="14">
        <v>0</v>
      </c>
      <c r="J51" s="14">
        <v>10</v>
      </c>
      <c r="K51" s="14">
        <v>1</v>
      </c>
      <c r="L51" s="14">
        <v>6</v>
      </c>
      <c r="M51" s="13">
        <v>1</v>
      </c>
      <c r="N51" s="15">
        <v>0</v>
      </c>
      <c r="O51" s="44">
        <v>6290.58</v>
      </c>
      <c r="P51" s="44">
        <v>6290.58</v>
      </c>
      <c r="Q51" s="45">
        <f t="shared" si="7"/>
        <v>1</v>
      </c>
      <c r="R51" s="44">
        <v>6290.58</v>
      </c>
      <c r="S51" s="45">
        <f t="shared" si="10"/>
        <v>1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3230.11</v>
      </c>
      <c r="H52" s="14">
        <v>10</v>
      </c>
      <c r="I52" s="14">
        <v>1</v>
      </c>
      <c r="J52" s="14">
        <v>10</v>
      </c>
      <c r="K52" s="14">
        <v>7</v>
      </c>
      <c r="L52" s="14">
        <v>9</v>
      </c>
      <c r="M52" s="13">
        <v>7</v>
      </c>
      <c r="N52" s="15">
        <f t="shared" ref="N52:N62" si="14">IF(H52=0,0,K52/H52)</f>
        <v>0.7</v>
      </c>
      <c r="O52" s="44">
        <v>3230.11</v>
      </c>
      <c r="P52" s="48">
        <v>3230.11</v>
      </c>
      <c r="Q52" s="45">
        <f t="shared" si="7"/>
        <v>1</v>
      </c>
      <c r="R52" s="44">
        <v>3230.11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5</v>
      </c>
      <c r="I54" s="14">
        <v>0</v>
      </c>
      <c r="J54" s="14">
        <v>5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10595.23</v>
      </c>
      <c r="H55" s="14">
        <f t="shared" si="15"/>
        <v>12</v>
      </c>
      <c r="I55" s="14">
        <v>2</v>
      </c>
      <c r="J55" s="14">
        <v>10</v>
      </c>
      <c r="K55" s="14">
        <v>0</v>
      </c>
      <c r="L55" s="14">
        <v>14</v>
      </c>
      <c r="M55" s="13">
        <v>2</v>
      </c>
      <c r="N55" s="15">
        <f t="shared" si="14"/>
        <v>0</v>
      </c>
      <c r="O55" s="44">
        <v>10595.23</v>
      </c>
      <c r="P55" s="44">
        <v>10595.23</v>
      </c>
      <c r="Q55" s="45">
        <f t="shared" si="7"/>
        <v>1</v>
      </c>
      <c r="R55" s="44">
        <v>10595.23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9.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12</v>
      </c>
      <c r="I57" s="14">
        <v>3</v>
      </c>
      <c r="J57" s="14">
        <v>9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10</v>
      </c>
      <c r="I58" s="14">
        <v>0</v>
      </c>
      <c r="J58" s="14">
        <v>10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16857.78</v>
      </c>
      <c r="H59" s="14">
        <f t="shared" si="15"/>
        <v>13</v>
      </c>
      <c r="I59" s="14">
        <v>1</v>
      </c>
      <c r="J59" s="14">
        <v>12</v>
      </c>
      <c r="K59" s="14">
        <v>2</v>
      </c>
      <c r="L59" s="14">
        <v>15</v>
      </c>
      <c r="M59" s="13">
        <v>2</v>
      </c>
      <c r="N59" s="15">
        <f t="shared" si="14"/>
        <v>0.15384615384615385</v>
      </c>
      <c r="O59" s="44">
        <v>16857.78</v>
      </c>
      <c r="P59" s="44">
        <v>16857.78</v>
      </c>
      <c r="Q59" s="45">
        <f t="shared" si="7"/>
        <v>1</v>
      </c>
      <c r="R59" s="44">
        <v>16857.78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2094.1799999999998</v>
      </c>
      <c r="H60" s="14">
        <f t="shared" si="15"/>
        <v>4</v>
      </c>
      <c r="I60" s="14">
        <v>0</v>
      </c>
      <c r="J60" s="14">
        <v>4</v>
      </c>
      <c r="K60" s="14">
        <v>0</v>
      </c>
      <c r="L60" s="14">
        <v>3</v>
      </c>
      <c r="M60" s="13">
        <v>0</v>
      </c>
      <c r="N60" s="15">
        <f t="shared" si="14"/>
        <v>0</v>
      </c>
      <c r="O60" s="44">
        <v>2094.1799999999998</v>
      </c>
      <c r="P60" s="44">
        <v>2094.1799999999998</v>
      </c>
      <c r="Q60" s="45">
        <f t="shared" si="7"/>
        <v>1</v>
      </c>
      <c r="R60" s="44">
        <v>2094.1799999999998</v>
      </c>
      <c r="S60" s="45">
        <f t="shared" si="10"/>
        <v>1</v>
      </c>
      <c r="T60" s="44">
        <f t="shared" si="11"/>
        <v>0</v>
      </c>
      <c r="U60" s="15">
        <f t="shared" si="12"/>
        <v>0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15415.27</v>
      </c>
      <c r="H61" s="14">
        <f t="shared" si="15"/>
        <v>16</v>
      </c>
      <c r="I61" s="14">
        <v>5</v>
      </c>
      <c r="J61" s="14">
        <v>11</v>
      </c>
      <c r="K61" s="14">
        <v>3</v>
      </c>
      <c r="L61" s="14">
        <v>13</v>
      </c>
      <c r="M61" s="13">
        <v>3</v>
      </c>
      <c r="N61" s="15">
        <f t="shared" si="14"/>
        <v>0.1875</v>
      </c>
      <c r="O61" s="44">
        <v>15415.27</v>
      </c>
      <c r="P61" s="44">
        <v>15415.27</v>
      </c>
      <c r="Q61" s="45">
        <f t="shared" si="7"/>
        <v>1</v>
      </c>
      <c r="R61" s="44">
        <v>15415.27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 ht="19.350000000000001" customHeight="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12788.76</v>
      </c>
      <c r="H62" s="14">
        <f t="shared" si="15"/>
        <v>25</v>
      </c>
      <c r="I62" s="14">
        <v>4</v>
      </c>
      <c r="J62" s="14">
        <v>21</v>
      </c>
      <c r="K62" s="14">
        <v>4</v>
      </c>
      <c r="L62" s="14">
        <v>23</v>
      </c>
      <c r="M62" s="13">
        <v>4</v>
      </c>
      <c r="N62" s="15">
        <f t="shared" si="14"/>
        <v>0.16</v>
      </c>
      <c r="O62" s="44">
        <v>12788.76</v>
      </c>
      <c r="P62" s="44">
        <v>12788.76</v>
      </c>
      <c r="Q62" s="45">
        <f t="shared" si="7"/>
        <v>1</v>
      </c>
      <c r="R62" s="44">
        <v>12788.76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 ht="20.100000000000001" customHeight="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14</v>
      </c>
      <c r="I63" s="14">
        <v>1</v>
      </c>
      <c r="J63" s="14">
        <v>13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7"/>
        <v>1</v>
      </c>
      <c r="R63" s="44">
        <v>7750.29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11440</v>
      </c>
      <c r="H64" s="14">
        <f t="shared" si="15"/>
        <v>10</v>
      </c>
      <c r="I64" s="14">
        <v>0</v>
      </c>
      <c r="J64" s="14">
        <v>10</v>
      </c>
      <c r="K64" s="14">
        <v>5</v>
      </c>
      <c r="L64" s="14">
        <v>19</v>
      </c>
      <c r="M64" s="13">
        <v>5</v>
      </c>
      <c r="N64" s="15">
        <f t="shared" ref="N64:N73" si="17">IF(H64=0,0,K64/H64)</f>
        <v>0.5</v>
      </c>
      <c r="O64" s="44">
        <v>11440</v>
      </c>
      <c r="P64" s="44">
        <v>11440</v>
      </c>
      <c r="Q64" s="45">
        <f t="shared" si="7"/>
        <v>1</v>
      </c>
      <c r="R64" s="44">
        <v>11440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5</v>
      </c>
      <c r="I65" s="14">
        <v>0</v>
      </c>
      <c r="J65" s="14">
        <v>5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3537.99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9598.2000000000007</v>
      </c>
      <c r="H66" s="14">
        <f t="shared" si="15"/>
        <v>11</v>
      </c>
      <c r="I66" s="14">
        <v>0</v>
      </c>
      <c r="J66" s="14">
        <v>11</v>
      </c>
      <c r="K66" s="14">
        <v>1</v>
      </c>
      <c r="L66" s="14">
        <v>11</v>
      </c>
      <c r="M66" s="13">
        <v>1</v>
      </c>
      <c r="N66" s="15">
        <f t="shared" si="17"/>
        <v>9.0909090909090912E-2</v>
      </c>
      <c r="O66" s="44">
        <v>9598.2000000000007</v>
      </c>
      <c r="P66" s="44">
        <v>9598.2000000000007</v>
      </c>
      <c r="Q66" s="45">
        <f t="shared" si="7"/>
        <v>1</v>
      </c>
      <c r="R66" s="44">
        <v>9598.2000000000007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5231.32</v>
      </c>
      <c r="H67" s="14">
        <f t="shared" si="15"/>
        <v>11</v>
      </c>
      <c r="I67" s="14">
        <v>4</v>
      </c>
      <c r="J67" s="14">
        <v>7</v>
      </c>
      <c r="K67" s="14">
        <v>0</v>
      </c>
      <c r="L67" s="14">
        <v>10</v>
      </c>
      <c r="M67" s="13">
        <v>0</v>
      </c>
      <c r="N67" s="15">
        <f t="shared" si="17"/>
        <v>0</v>
      </c>
      <c r="O67" s="44">
        <v>5231.32</v>
      </c>
      <c r="P67" s="44">
        <v>5231.32</v>
      </c>
      <c r="Q67" s="45">
        <f t="shared" si="7"/>
        <v>1</v>
      </c>
      <c r="R67" s="44">
        <v>5231.32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7084.37</v>
      </c>
      <c r="H68" s="14">
        <f t="shared" si="15"/>
        <v>11</v>
      </c>
      <c r="I68" s="14">
        <v>6</v>
      </c>
      <c r="J68" s="14">
        <v>5</v>
      </c>
      <c r="K68" s="14">
        <v>3</v>
      </c>
      <c r="L68" s="14">
        <v>6</v>
      </c>
      <c r="M68" s="13">
        <v>3</v>
      </c>
      <c r="N68" s="15">
        <f t="shared" si="17"/>
        <v>0.27272727272727271</v>
      </c>
      <c r="O68" s="44">
        <v>7084.37</v>
      </c>
      <c r="P68" s="44">
        <v>7084.37</v>
      </c>
      <c r="Q68" s="45">
        <f t="shared" si="7"/>
        <v>1</v>
      </c>
      <c r="R68" s="44">
        <v>7084.37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36145.67</v>
      </c>
      <c r="H69" s="14">
        <f t="shared" si="15"/>
        <v>44</v>
      </c>
      <c r="I69" s="14">
        <v>5</v>
      </c>
      <c r="J69" s="14">
        <v>39</v>
      </c>
      <c r="K69" s="14">
        <v>4</v>
      </c>
      <c r="L69" s="14">
        <v>49</v>
      </c>
      <c r="M69" s="13">
        <v>4</v>
      </c>
      <c r="N69" s="15">
        <f t="shared" si="17"/>
        <v>9.0909090909090912E-2</v>
      </c>
      <c r="O69" s="44">
        <v>36145.67</v>
      </c>
      <c r="P69" s="44">
        <v>36145.67</v>
      </c>
      <c r="Q69" s="45">
        <f t="shared" si="7"/>
        <v>1</v>
      </c>
      <c r="R69" s="44">
        <v>36145.67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16</v>
      </c>
      <c r="I70" s="14">
        <v>4</v>
      </c>
      <c r="J70" s="14">
        <v>12</v>
      </c>
      <c r="K70" s="14">
        <v>5</v>
      </c>
      <c r="L70" s="14">
        <v>10</v>
      </c>
      <c r="M70" s="13">
        <v>5</v>
      </c>
      <c r="N70" s="15">
        <f t="shared" si="17"/>
        <v>0.3125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11926.16</v>
      </c>
      <c r="H71" s="14">
        <f t="shared" si="15"/>
        <v>35</v>
      </c>
      <c r="I71" s="14">
        <v>0</v>
      </c>
      <c r="J71" s="14">
        <v>35</v>
      </c>
      <c r="K71" s="14">
        <v>6</v>
      </c>
      <c r="L71" s="14">
        <v>23</v>
      </c>
      <c r="M71" s="13">
        <v>6</v>
      </c>
      <c r="N71" s="15">
        <f t="shared" si="17"/>
        <v>0.17142857142857143</v>
      </c>
      <c r="O71" s="44">
        <v>11926.16</v>
      </c>
      <c r="P71" s="44">
        <v>11926.16</v>
      </c>
      <c r="Q71" s="45">
        <f t="shared" si="18"/>
        <v>1</v>
      </c>
      <c r="R71" s="44">
        <v>11926.16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43668.66</v>
      </c>
      <c r="H72" s="14">
        <f t="shared" si="15"/>
        <v>21</v>
      </c>
      <c r="I72" s="14">
        <v>3</v>
      </c>
      <c r="J72" s="14">
        <v>18</v>
      </c>
      <c r="K72" s="14">
        <v>2</v>
      </c>
      <c r="L72" s="14">
        <v>26</v>
      </c>
      <c r="M72" s="13">
        <v>2</v>
      </c>
      <c r="N72" s="15">
        <f t="shared" si="17"/>
        <v>9.5238095238095233E-2</v>
      </c>
      <c r="O72" s="44">
        <v>43668.66</v>
      </c>
      <c r="P72" s="44">
        <v>43668.66</v>
      </c>
      <c r="Q72" s="45">
        <f t="shared" si="18"/>
        <v>1</v>
      </c>
      <c r="R72" s="44">
        <v>43668.66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27064.880000000001</v>
      </c>
      <c r="H73" s="14">
        <f t="shared" si="15"/>
        <v>15</v>
      </c>
      <c r="I73" s="14">
        <v>1</v>
      </c>
      <c r="J73" s="14">
        <v>14</v>
      </c>
      <c r="K73" s="14">
        <v>3</v>
      </c>
      <c r="L73" s="14">
        <v>11</v>
      </c>
      <c r="M73" s="13">
        <v>3</v>
      </c>
      <c r="N73" s="15">
        <f t="shared" si="17"/>
        <v>0.2</v>
      </c>
      <c r="O73" s="44">
        <v>27064.880000000001</v>
      </c>
      <c r="P73" s="44">
        <v>27064.880000000001</v>
      </c>
      <c r="Q73" s="45">
        <f t="shared" si="18"/>
        <v>1</v>
      </c>
      <c r="R73" s="44">
        <v>27064.880000000001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 t="s">
        <v>232</v>
      </c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10</v>
      </c>
      <c r="I74" s="14">
        <v>4</v>
      </c>
      <c r="J74" s="14">
        <v>6</v>
      </c>
      <c r="K74" s="14">
        <v>2</v>
      </c>
      <c r="L74" s="14">
        <v>12</v>
      </c>
      <c r="M74" s="13">
        <v>2</v>
      </c>
      <c r="N74" s="15">
        <v>0</v>
      </c>
      <c r="O74" s="44">
        <v>9463.01</v>
      </c>
      <c r="P74" s="44">
        <v>9463.01</v>
      </c>
      <c r="Q74" s="45">
        <f t="shared" si="18"/>
        <v>1</v>
      </c>
      <c r="R74" s="44">
        <v>9463.01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9</v>
      </c>
      <c r="I75" s="14">
        <v>0</v>
      </c>
      <c r="J75" s="14">
        <v>9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0.1111111111111111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3515.03</v>
      </c>
      <c r="H76" s="14">
        <f t="shared" si="15"/>
        <v>9</v>
      </c>
      <c r="I76" s="14">
        <v>0</v>
      </c>
      <c r="J76" s="14">
        <v>9</v>
      </c>
      <c r="K76" s="14">
        <v>1</v>
      </c>
      <c r="L76" s="14">
        <v>8</v>
      </c>
      <c r="M76" s="13">
        <v>1</v>
      </c>
      <c r="N76" s="15">
        <f t="shared" si="19"/>
        <v>0.1111111111111111</v>
      </c>
      <c r="O76" s="44">
        <v>3515.03</v>
      </c>
      <c r="P76" s="44">
        <v>3515.03</v>
      </c>
      <c r="Q76" s="45">
        <f t="shared" si="18"/>
        <v>1</v>
      </c>
      <c r="R76" s="44">
        <v>3515.03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5939.21</v>
      </c>
      <c r="H77" s="14">
        <f t="shared" si="15"/>
        <v>4</v>
      </c>
      <c r="I77" s="14">
        <v>0</v>
      </c>
      <c r="J77" s="14">
        <v>4</v>
      </c>
      <c r="K77" s="14">
        <v>0</v>
      </c>
      <c r="L77" s="14">
        <v>10</v>
      </c>
      <c r="M77" s="13">
        <v>0</v>
      </c>
      <c r="N77" s="15">
        <f t="shared" si="19"/>
        <v>0</v>
      </c>
      <c r="O77" s="44">
        <v>5939.21</v>
      </c>
      <c r="P77" s="44">
        <v>5939.21</v>
      </c>
      <c r="Q77" s="45">
        <f t="shared" si="18"/>
        <v>1</v>
      </c>
      <c r="R77" s="44">
        <v>5939.21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12389.19</v>
      </c>
      <c r="H78" s="14">
        <f t="shared" si="15"/>
        <v>39</v>
      </c>
      <c r="I78" s="14">
        <v>2</v>
      </c>
      <c r="J78" s="14">
        <v>37</v>
      </c>
      <c r="K78" s="14">
        <v>6</v>
      </c>
      <c r="L78" s="14">
        <v>26</v>
      </c>
      <c r="M78" s="13">
        <v>6</v>
      </c>
      <c r="N78" s="15">
        <f t="shared" si="19"/>
        <v>0.15384615384615385</v>
      </c>
      <c r="O78" s="44">
        <v>12389.19</v>
      </c>
      <c r="P78" s="44">
        <v>12389.19</v>
      </c>
      <c r="Q78" s="45">
        <f t="shared" si="18"/>
        <v>1</v>
      </c>
      <c r="R78" s="44">
        <v>12389.19</v>
      </c>
      <c r="S78" s="45">
        <f t="shared" si="10"/>
        <v>1</v>
      </c>
      <c r="T78" s="44">
        <f t="shared" si="11"/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13504.369000000001</v>
      </c>
      <c r="H79" s="14">
        <f t="shared" si="15"/>
        <v>18</v>
      </c>
      <c r="I79" s="14">
        <v>2</v>
      </c>
      <c r="J79" s="14">
        <v>16</v>
      </c>
      <c r="K79" s="14">
        <v>1</v>
      </c>
      <c r="L79" s="14">
        <v>25</v>
      </c>
      <c r="M79" s="13">
        <v>1</v>
      </c>
      <c r="N79" s="15">
        <f t="shared" si="19"/>
        <v>5.5555555555555552E-2</v>
      </c>
      <c r="O79" s="44">
        <v>13504.369000000001</v>
      </c>
      <c r="P79" s="44">
        <v>13504.369000000001</v>
      </c>
      <c r="Q79" s="45">
        <f t="shared" si="18"/>
        <v>1</v>
      </c>
      <c r="R79" s="44">
        <v>13504.369000000001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783622.85899999994</v>
      </c>
      <c r="H80" s="19">
        <f t="shared" si="20"/>
        <v>1115</v>
      </c>
      <c r="I80" s="19">
        <f t="shared" si="20"/>
        <v>141</v>
      </c>
      <c r="J80" s="19">
        <f t="shared" si="20"/>
        <v>980</v>
      </c>
      <c r="K80" s="19">
        <f t="shared" si="20"/>
        <v>179</v>
      </c>
      <c r="L80" s="19">
        <f t="shared" si="20"/>
        <v>1047</v>
      </c>
      <c r="M80" s="19">
        <f t="shared" si="20"/>
        <v>181</v>
      </c>
      <c r="N80" s="15">
        <f t="shared" si="19"/>
        <v>0.16053811659192826</v>
      </c>
      <c r="O80" s="46">
        <f>SUM(O6:O79)</f>
        <v>807123.73899999994</v>
      </c>
      <c r="P80" s="46">
        <f>SUM(P6:P79)</f>
        <v>807123.73899999994</v>
      </c>
      <c r="Q80" s="45">
        <f t="shared" si="18"/>
        <v>1</v>
      </c>
      <c r="R80" s="46">
        <f>SUM(R6:R79)</f>
        <v>807115.73899999994</v>
      </c>
      <c r="S80" s="45">
        <f t="shared" si="10"/>
        <v>0.99999008826080382</v>
      </c>
      <c r="T80" s="46">
        <f>SUM(T6:T79)</f>
        <v>7</v>
      </c>
      <c r="U80" s="15">
        <f t="shared" si="12"/>
        <v>8.6727717966426964E-6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46"/>
  <sheetViews>
    <sheetView topLeftCell="A13" zoomScale="80" zoomScaleNormal="80" workbookViewId="0">
      <selection activeCell="A13" sqref="A13"/>
    </sheetView>
  </sheetViews>
  <sheetFormatPr defaultRowHeight="15"/>
  <cols>
    <col min="1" max="1" width="8.7109375"/>
    <col min="2" max="2" width="21.7109375"/>
    <col min="3" max="3" width="15"/>
    <col min="4" max="4" width="35.5703125"/>
    <col min="5" max="5" width="25.140625"/>
    <col min="6" max="6" width="14.140625"/>
    <col min="7" max="7" width="12.7109375"/>
    <col min="8" max="8" width="11.42578125"/>
    <col min="9" max="9" width="14.28515625"/>
    <col min="10" max="10" width="14.85546875"/>
    <col min="11" max="11" width="11.7109375"/>
    <col min="12" max="12" width="12.5703125"/>
    <col min="13" max="13" width="12.140625"/>
    <col min="14" max="14" width="11.7109375"/>
    <col min="15" max="15" width="11.85546875"/>
    <col min="16" max="16" width="10.28515625"/>
    <col min="17" max="17" width="11"/>
    <col min="18" max="18" width="9.28515625"/>
    <col min="19" max="19" width="11.140625"/>
    <col min="20" max="20" width="8.42578125"/>
    <col min="21" max="21" width="11.7109375"/>
    <col min="22" max="1025" width="8.7109375"/>
  </cols>
  <sheetData>
    <row r="1" spans="1:21" ht="49.5" customHeight="1">
      <c r="A1" s="116" t="s">
        <v>62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9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3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5.2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9"/>
      <c r="D6" s="24" t="s">
        <v>37</v>
      </c>
      <c r="E6" s="24" t="s">
        <v>34</v>
      </c>
      <c r="F6" s="9"/>
      <c r="G6" s="13">
        <v>0</v>
      </c>
      <c r="H6" s="14">
        <v>1</v>
      </c>
      <c r="I6" s="14">
        <v>0</v>
      </c>
      <c r="J6" s="14">
        <v>1</v>
      </c>
      <c r="K6" s="14">
        <v>0</v>
      </c>
      <c r="L6" s="14">
        <v>0</v>
      </c>
      <c r="M6" s="13">
        <v>0</v>
      </c>
      <c r="N6" s="15">
        <f t="shared" ref="N6:N46" si="0">IF(H6=0,0,K6/H6)</f>
        <v>0</v>
      </c>
      <c r="O6" s="16">
        <v>0</v>
      </c>
      <c r="P6" s="16">
        <v>0</v>
      </c>
      <c r="Q6" s="15">
        <f t="shared" ref="Q6:Q46" si="1">IF(O6=0,0,P6/O6)</f>
        <v>0</v>
      </c>
      <c r="R6" s="16">
        <v>0</v>
      </c>
      <c r="S6" s="15">
        <f t="shared" ref="S6:S46" si="2">IF(P6=0,0,R6/P6)</f>
        <v>0</v>
      </c>
      <c r="T6" s="16">
        <v>0</v>
      </c>
      <c r="U6" s="15">
        <f t="shared" ref="U6:U46" si="3">IF(P6=0,0,T6/P6)</f>
        <v>0</v>
      </c>
    </row>
    <row r="7" spans="1:21">
      <c r="A7" s="23">
        <v>2</v>
      </c>
      <c r="B7" s="11" t="s">
        <v>22</v>
      </c>
      <c r="C7" s="9"/>
      <c r="D7" s="25" t="s">
        <v>38</v>
      </c>
      <c r="E7" s="24" t="s">
        <v>30</v>
      </c>
      <c r="F7" s="9"/>
      <c r="G7" s="13">
        <v>0</v>
      </c>
      <c r="H7" s="14">
        <v>2</v>
      </c>
      <c r="I7" s="14">
        <v>1</v>
      </c>
      <c r="J7" s="14">
        <v>1</v>
      </c>
      <c r="K7" s="14">
        <v>0</v>
      </c>
      <c r="L7" s="14">
        <v>0</v>
      </c>
      <c r="M7" s="13">
        <v>0</v>
      </c>
      <c r="N7" s="15">
        <f t="shared" si="0"/>
        <v>0</v>
      </c>
      <c r="O7" s="16">
        <v>0</v>
      </c>
      <c r="P7" s="16">
        <v>0</v>
      </c>
      <c r="Q7" s="15">
        <f t="shared" si="1"/>
        <v>0</v>
      </c>
      <c r="R7" s="16">
        <v>0</v>
      </c>
      <c r="S7" s="15">
        <f t="shared" si="2"/>
        <v>0</v>
      </c>
      <c r="T7" s="16">
        <v>0</v>
      </c>
      <c r="U7" s="15">
        <f t="shared" si="3"/>
        <v>0</v>
      </c>
    </row>
    <row r="8" spans="1:21">
      <c r="A8" s="23">
        <v>3</v>
      </c>
      <c r="B8" s="11" t="s">
        <v>22</v>
      </c>
      <c r="C8" s="9"/>
      <c r="D8" s="25" t="s">
        <v>39</v>
      </c>
      <c r="E8" s="24" t="s">
        <v>40</v>
      </c>
      <c r="F8" s="9"/>
      <c r="G8" s="13">
        <v>0</v>
      </c>
      <c r="H8" s="14">
        <v>1</v>
      </c>
      <c r="I8" s="14">
        <v>0</v>
      </c>
      <c r="J8" s="14">
        <v>1</v>
      </c>
      <c r="K8" s="14">
        <v>0</v>
      </c>
      <c r="L8" s="14">
        <v>0</v>
      </c>
      <c r="M8" s="13">
        <v>0</v>
      </c>
      <c r="N8" s="15">
        <f t="shared" si="0"/>
        <v>0</v>
      </c>
      <c r="O8" s="16">
        <v>0</v>
      </c>
      <c r="P8" s="16">
        <v>0</v>
      </c>
      <c r="Q8" s="15">
        <f t="shared" si="1"/>
        <v>0</v>
      </c>
      <c r="R8" s="16">
        <v>0</v>
      </c>
      <c r="S8" s="15">
        <f t="shared" si="2"/>
        <v>0</v>
      </c>
      <c r="T8" s="16">
        <v>0</v>
      </c>
      <c r="U8" s="15">
        <f t="shared" si="3"/>
        <v>0</v>
      </c>
    </row>
    <row r="9" spans="1:21">
      <c r="A9" s="23">
        <v>4</v>
      </c>
      <c r="B9" s="11" t="s">
        <v>22</v>
      </c>
      <c r="C9" s="9"/>
      <c r="D9" s="24" t="s">
        <v>63</v>
      </c>
      <c r="E9" s="24" t="s">
        <v>34</v>
      </c>
      <c r="F9" s="9"/>
      <c r="G9" s="13">
        <v>0</v>
      </c>
      <c r="H9" s="14">
        <v>1</v>
      </c>
      <c r="I9" s="14">
        <v>0</v>
      </c>
      <c r="J9" s="14">
        <v>1</v>
      </c>
      <c r="K9" s="14">
        <v>0</v>
      </c>
      <c r="L9" s="14">
        <v>0</v>
      </c>
      <c r="M9" s="13">
        <v>0</v>
      </c>
      <c r="N9" s="15">
        <f t="shared" si="0"/>
        <v>0</v>
      </c>
      <c r="O9" s="16">
        <v>0</v>
      </c>
      <c r="P9" s="16">
        <v>0</v>
      </c>
      <c r="Q9" s="15">
        <f t="shared" si="1"/>
        <v>0</v>
      </c>
      <c r="R9" s="16">
        <v>0</v>
      </c>
      <c r="S9" s="15">
        <f t="shared" si="2"/>
        <v>0</v>
      </c>
      <c r="T9" s="16">
        <v>0</v>
      </c>
      <c r="U9" s="15">
        <f t="shared" si="3"/>
        <v>0</v>
      </c>
    </row>
    <row r="10" spans="1:21">
      <c r="A10" s="23">
        <v>5</v>
      </c>
      <c r="B10" s="11" t="s">
        <v>22</v>
      </c>
      <c r="C10" s="11"/>
      <c r="D10" s="12" t="s">
        <v>29</v>
      </c>
      <c r="E10" s="12" t="s">
        <v>30</v>
      </c>
      <c r="F10" s="11"/>
      <c r="G10" s="13">
        <v>0</v>
      </c>
      <c r="H10" s="14">
        <v>3</v>
      </c>
      <c r="I10" s="14">
        <v>0</v>
      </c>
      <c r="J10" s="14">
        <v>3</v>
      </c>
      <c r="K10" s="14">
        <v>0</v>
      </c>
      <c r="L10" s="14">
        <v>0</v>
      </c>
      <c r="M10" s="13">
        <v>0</v>
      </c>
      <c r="N10" s="15">
        <f t="shared" si="0"/>
        <v>0</v>
      </c>
      <c r="O10" s="16">
        <v>0</v>
      </c>
      <c r="P10" s="16">
        <v>0</v>
      </c>
      <c r="Q10" s="15">
        <f t="shared" si="1"/>
        <v>0</v>
      </c>
      <c r="R10" s="16">
        <v>0</v>
      </c>
      <c r="S10" s="15">
        <f t="shared" si="2"/>
        <v>0</v>
      </c>
      <c r="T10" s="16">
        <v>0</v>
      </c>
      <c r="U10" s="15">
        <f t="shared" si="3"/>
        <v>0</v>
      </c>
    </row>
    <row r="11" spans="1:21">
      <c r="A11" s="23">
        <v>6</v>
      </c>
      <c r="B11" s="11" t="s">
        <v>22</v>
      </c>
      <c r="C11" s="9"/>
      <c r="D11" s="25" t="s">
        <v>41</v>
      </c>
      <c r="E11" s="24" t="s">
        <v>26</v>
      </c>
      <c r="F11" s="9"/>
      <c r="G11" s="13">
        <v>0</v>
      </c>
      <c r="H11" s="14">
        <v>2</v>
      </c>
      <c r="I11" s="14">
        <v>1</v>
      </c>
      <c r="J11" s="14">
        <v>1</v>
      </c>
      <c r="K11" s="14">
        <v>0</v>
      </c>
      <c r="L11" s="14">
        <v>0</v>
      </c>
      <c r="M11" s="13">
        <v>0</v>
      </c>
      <c r="N11" s="15">
        <f t="shared" si="0"/>
        <v>0</v>
      </c>
      <c r="O11" s="16">
        <v>0</v>
      </c>
      <c r="P11" s="16">
        <v>0</v>
      </c>
      <c r="Q11" s="15">
        <f t="shared" si="1"/>
        <v>0</v>
      </c>
      <c r="R11" s="16">
        <v>0</v>
      </c>
      <c r="S11" s="15">
        <f t="shared" si="2"/>
        <v>0</v>
      </c>
      <c r="T11" s="16">
        <v>0</v>
      </c>
      <c r="U11" s="15">
        <f t="shared" si="3"/>
        <v>0</v>
      </c>
    </row>
    <row r="12" spans="1:21">
      <c r="A12" s="23">
        <v>7</v>
      </c>
      <c r="B12" s="11" t="s">
        <v>22</v>
      </c>
      <c r="C12" s="9"/>
      <c r="D12" s="26" t="s">
        <v>64</v>
      </c>
      <c r="E12" s="27" t="s">
        <v>51</v>
      </c>
      <c r="F12" s="9"/>
      <c r="G12" s="13">
        <v>0</v>
      </c>
      <c r="H12" s="14">
        <v>2</v>
      </c>
      <c r="I12" s="14">
        <v>0</v>
      </c>
      <c r="J12" s="14">
        <v>2</v>
      </c>
      <c r="K12" s="14">
        <v>0</v>
      </c>
      <c r="L12" s="14">
        <v>0</v>
      </c>
      <c r="M12" s="13">
        <v>0</v>
      </c>
      <c r="N12" s="15">
        <f t="shared" si="0"/>
        <v>0</v>
      </c>
      <c r="O12" s="16">
        <v>0</v>
      </c>
      <c r="P12" s="16">
        <v>0</v>
      </c>
      <c r="Q12" s="15">
        <f t="shared" si="1"/>
        <v>0</v>
      </c>
      <c r="R12" s="16">
        <v>0</v>
      </c>
      <c r="S12" s="15">
        <f t="shared" si="2"/>
        <v>0</v>
      </c>
      <c r="T12" s="16">
        <v>0</v>
      </c>
      <c r="U12" s="15">
        <f t="shared" si="3"/>
        <v>0</v>
      </c>
    </row>
    <row r="13" spans="1:21">
      <c r="A13" s="23">
        <v>8</v>
      </c>
      <c r="B13" s="11" t="s">
        <v>22</v>
      </c>
      <c r="C13" s="11"/>
      <c r="D13" s="12" t="s">
        <v>25</v>
      </c>
      <c r="E13" s="12" t="s">
        <v>26</v>
      </c>
      <c r="F13" s="11"/>
      <c r="G13" s="13">
        <v>0</v>
      </c>
      <c r="H13" s="14">
        <v>2</v>
      </c>
      <c r="I13" s="14">
        <v>1</v>
      </c>
      <c r="J13" s="14">
        <v>1</v>
      </c>
      <c r="K13" s="14">
        <v>0</v>
      </c>
      <c r="L13" s="14">
        <v>0</v>
      </c>
      <c r="M13" s="13">
        <v>0</v>
      </c>
      <c r="N13" s="15">
        <f t="shared" si="0"/>
        <v>0</v>
      </c>
      <c r="O13" s="16">
        <v>0</v>
      </c>
      <c r="P13" s="16">
        <v>0</v>
      </c>
      <c r="Q13" s="15">
        <f t="shared" si="1"/>
        <v>0</v>
      </c>
      <c r="R13" s="16">
        <v>0</v>
      </c>
      <c r="S13" s="15">
        <f t="shared" si="2"/>
        <v>0</v>
      </c>
      <c r="T13" s="16">
        <v>0</v>
      </c>
      <c r="U13" s="15">
        <f t="shared" si="3"/>
        <v>0</v>
      </c>
    </row>
    <row r="14" spans="1:21">
      <c r="A14" s="23">
        <v>9</v>
      </c>
      <c r="B14" s="11" t="s">
        <v>22</v>
      </c>
      <c r="C14" s="9"/>
      <c r="D14" s="26" t="s">
        <v>65</v>
      </c>
      <c r="E14" s="26" t="s">
        <v>30</v>
      </c>
      <c r="F14" s="9"/>
      <c r="G14" s="13">
        <v>0</v>
      </c>
      <c r="H14" s="14">
        <v>1</v>
      </c>
      <c r="I14" s="14">
        <v>0</v>
      </c>
      <c r="J14" s="14">
        <v>1</v>
      </c>
      <c r="K14" s="14">
        <v>0</v>
      </c>
      <c r="L14" s="14">
        <v>0</v>
      </c>
      <c r="M14" s="13">
        <v>0</v>
      </c>
      <c r="N14" s="15">
        <f t="shared" si="0"/>
        <v>0</v>
      </c>
      <c r="O14" s="16">
        <v>0</v>
      </c>
      <c r="P14" s="16">
        <v>0</v>
      </c>
      <c r="Q14" s="15">
        <f t="shared" si="1"/>
        <v>0</v>
      </c>
      <c r="R14" s="16">
        <v>0</v>
      </c>
      <c r="S14" s="15">
        <f t="shared" si="2"/>
        <v>0</v>
      </c>
      <c r="T14" s="16">
        <v>0</v>
      </c>
      <c r="U14" s="15">
        <f t="shared" si="3"/>
        <v>0</v>
      </c>
    </row>
    <row r="15" spans="1:21">
      <c r="A15" s="23">
        <v>10</v>
      </c>
      <c r="B15" s="11" t="s">
        <v>22</v>
      </c>
      <c r="C15" s="9"/>
      <c r="D15" s="22" t="s">
        <v>66</v>
      </c>
      <c r="E15" s="24" t="s">
        <v>34</v>
      </c>
      <c r="F15" s="9"/>
      <c r="G15" s="13">
        <v>0</v>
      </c>
      <c r="H15" s="14">
        <v>1</v>
      </c>
      <c r="I15" s="14">
        <v>0</v>
      </c>
      <c r="J15" s="14">
        <v>0</v>
      </c>
      <c r="K15" s="14">
        <v>0</v>
      </c>
      <c r="L15" s="14">
        <v>0</v>
      </c>
      <c r="M15" s="13">
        <v>0</v>
      </c>
      <c r="N15" s="15">
        <f t="shared" si="0"/>
        <v>0</v>
      </c>
      <c r="O15" s="16">
        <v>0</v>
      </c>
      <c r="P15" s="16">
        <v>0</v>
      </c>
      <c r="Q15" s="15">
        <f t="shared" si="1"/>
        <v>0</v>
      </c>
      <c r="R15" s="16">
        <v>0</v>
      </c>
      <c r="S15" s="15">
        <f t="shared" si="2"/>
        <v>0</v>
      </c>
      <c r="T15" s="16">
        <v>0</v>
      </c>
      <c r="U15" s="15">
        <f t="shared" si="3"/>
        <v>0</v>
      </c>
    </row>
    <row r="16" spans="1:21">
      <c r="A16" s="23">
        <v>11</v>
      </c>
      <c r="B16" s="11" t="s">
        <v>22</v>
      </c>
      <c r="C16" s="9"/>
      <c r="D16" s="24" t="s">
        <v>42</v>
      </c>
      <c r="E16" s="24" t="s">
        <v>43</v>
      </c>
      <c r="F16" s="9"/>
      <c r="G16" s="13">
        <v>0</v>
      </c>
      <c r="H16" s="14">
        <v>3</v>
      </c>
      <c r="I16" s="14">
        <v>0</v>
      </c>
      <c r="J16" s="14">
        <v>3</v>
      </c>
      <c r="K16" s="14">
        <v>0</v>
      </c>
      <c r="L16" s="14">
        <v>0</v>
      </c>
      <c r="M16" s="13">
        <v>0</v>
      </c>
      <c r="N16" s="15">
        <f t="shared" si="0"/>
        <v>0</v>
      </c>
      <c r="O16" s="16">
        <v>0</v>
      </c>
      <c r="P16" s="16">
        <v>0</v>
      </c>
      <c r="Q16" s="15">
        <f t="shared" si="1"/>
        <v>0</v>
      </c>
      <c r="R16" s="16">
        <v>0</v>
      </c>
      <c r="S16" s="15">
        <f t="shared" si="2"/>
        <v>0</v>
      </c>
      <c r="T16" s="16">
        <v>0</v>
      </c>
      <c r="U16" s="15">
        <f t="shared" si="3"/>
        <v>0</v>
      </c>
    </row>
    <row r="17" spans="1:21">
      <c r="A17" s="23">
        <v>12</v>
      </c>
      <c r="B17" s="11" t="s">
        <v>22</v>
      </c>
      <c r="C17" s="11"/>
      <c r="D17" s="12" t="s">
        <v>23</v>
      </c>
      <c r="E17" s="12" t="s">
        <v>24</v>
      </c>
      <c r="F17" s="11"/>
      <c r="G17" s="13">
        <v>0</v>
      </c>
      <c r="H17" s="14">
        <v>2</v>
      </c>
      <c r="I17" s="14">
        <v>1</v>
      </c>
      <c r="J17" s="14">
        <v>1</v>
      </c>
      <c r="K17" s="14">
        <v>0</v>
      </c>
      <c r="L17" s="14">
        <v>0</v>
      </c>
      <c r="M17" s="13">
        <v>0</v>
      </c>
      <c r="N17" s="15">
        <f t="shared" si="0"/>
        <v>0</v>
      </c>
      <c r="O17" s="16">
        <v>0</v>
      </c>
      <c r="P17" s="16">
        <v>0</v>
      </c>
      <c r="Q17" s="15">
        <f t="shared" si="1"/>
        <v>0</v>
      </c>
      <c r="R17" s="16">
        <v>0</v>
      </c>
      <c r="S17" s="15">
        <f t="shared" si="2"/>
        <v>0</v>
      </c>
      <c r="T17" s="16">
        <v>0</v>
      </c>
      <c r="U17" s="15">
        <f t="shared" si="3"/>
        <v>0</v>
      </c>
    </row>
    <row r="18" spans="1:21">
      <c r="A18" s="23">
        <v>13</v>
      </c>
      <c r="B18" s="11" t="s">
        <v>22</v>
      </c>
      <c r="C18" s="11"/>
      <c r="D18" s="25" t="s">
        <v>44</v>
      </c>
      <c r="E18" s="24" t="s">
        <v>40</v>
      </c>
      <c r="F18" s="11"/>
      <c r="G18" s="13">
        <v>0</v>
      </c>
      <c r="H18" s="14">
        <v>2</v>
      </c>
      <c r="I18" s="14">
        <v>0</v>
      </c>
      <c r="J18" s="14">
        <v>2</v>
      </c>
      <c r="K18" s="14">
        <v>0</v>
      </c>
      <c r="L18" s="14">
        <v>0</v>
      </c>
      <c r="M18" s="13">
        <v>0</v>
      </c>
      <c r="N18" s="15">
        <f t="shared" si="0"/>
        <v>0</v>
      </c>
      <c r="O18" s="16">
        <v>0</v>
      </c>
      <c r="P18" s="16">
        <v>0</v>
      </c>
      <c r="Q18" s="15">
        <f t="shared" si="1"/>
        <v>0</v>
      </c>
      <c r="R18" s="16">
        <v>0</v>
      </c>
      <c r="S18" s="15">
        <f t="shared" si="2"/>
        <v>0</v>
      </c>
      <c r="T18" s="16">
        <v>0</v>
      </c>
      <c r="U18" s="15">
        <f t="shared" si="3"/>
        <v>0</v>
      </c>
    </row>
    <row r="19" spans="1:21">
      <c r="A19" s="23">
        <v>14</v>
      </c>
      <c r="B19" s="11" t="s">
        <v>22</v>
      </c>
      <c r="C19" s="11"/>
      <c r="D19" s="12" t="s">
        <v>31</v>
      </c>
      <c r="E19" s="12" t="s">
        <v>32</v>
      </c>
      <c r="F19" s="11"/>
      <c r="G19" s="13">
        <v>0</v>
      </c>
      <c r="H19" s="14">
        <v>2</v>
      </c>
      <c r="I19" s="14">
        <v>0</v>
      </c>
      <c r="J19" s="14">
        <v>2</v>
      </c>
      <c r="K19" s="14">
        <v>0</v>
      </c>
      <c r="L19" s="14">
        <v>0</v>
      </c>
      <c r="M19" s="13">
        <v>0</v>
      </c>
      <c r="N19" s="15">
        <f t="shared" si="0"/>
        <v>0</v>
      </c>
      <c r="O19" s="16">
        <v>0</v>
      </c>
      <c r="P19" s="16">
        <v>0</v>
      </c>
      <c r="Q19" s="15">
        <f t="shared" si="1"/>
        <v>0</v>
      </c>
      <c r="R19" s="16">
        <v>0</v>
      </c>
      <c r="S19" s="15">
        <f t="shared" si="2"/>
        <v>0</v>
      </c>
      <c r="T19" s="16">
        <v>0</v>
      </c>
      <c r="U19" s="15">
        <f t="shared" si="3"/>
        <v>0</v>
      </c>
    </row>
    <row r="20" spans="1:21">
      <c r="A20" s="23">
        <v>15</v>
      </c>
      <c r="B20" s="11" t="s">
        <v>22</v>
      </c>
      <c r="C20" s="11"/>
      <c r="D20" s="22" t="s">
        <v>45</v>
      </c>
      <c r="E20" s="24" t="s">
        <v>34</v>
      </c>
      <c r="F20" s="11"/>
      <c r="G20" s="13">
        <v>0</v>
      </c>
      <c r="H20" s="14">
        <v>1</v>
      </c>
      <c r="I20" s="14">
        <v>1</v>
      </c>
      <c r="J20" s="14">
        <v>0</v>
      </c>
      <c r="K20" s="14">
        <v>0</v>
      </c>
      <c r="L20" s="14">
        <v>0</v>
      </c>
      <c r="M20" s="13">
        <v>0</v>
      </c>
      <c r="N20" s="15">
        <f t="shared" si="0"/>
        <v>0</v>
      </c>
      <c r="O20" s="16">
        <v>0</v>
      </c>
      <c r="P20" s="16">
        <v>0</v>
      </c>
      <c r="Q20" s="15">
        <f t="shared" si="1"/>
        <v>0</v>
      </c>
      <c r="R20" s="16">
        <v>0</v>
      </c>
      <c r="S20" s="15">
        <f t="shared" si="2"/>
        <v>0</v>
      </c>
      <c r="T20" s="16">
        <v>0</v>
      </c>
      <c r="U20" s="15">
        <f t="shared" si="3"/>
        <v>0</v>
      </c>
    </row>
    <row r="21" spans="1:21">
      <c r="A21" s="23">
        <v>16</v>
      </c>
      <c r="B21" s="11" t="s">
        <v>22</v>
      </c>
      <c r="C21" s="11"/>
      <c r="D21" s="25" t="s">
        <v>46</v>
      </c>
      <c r="E21" s="24" t="s">
        <v>47</v>
      </c>
      <c r="F21" s="11"/>
      <c r="G21" s="13">
        <v>0</v>
      </c>
      <c r="H21" s="14">
        <v>2</v>
      </c>
      <c r="I21" s="14">
        <v>0</v>
      </c>
      <c r="J21" s="14">
        <v>2</v>
      </c>
      <c r="K21" s="14">
        <v>0</v>
      </c>
      <c r="L21" s="14">
        <v>0</v>
      </c>
      <c r="M21" s="13">
        <v>0</v>
      </c>
      <c r="N21" s="15">
        <f t="shared" si="0"/>
        <v>0</v>
      </c>
      <c r="O21" s="16">
        <v>0</v>
      </c>
      <c r="P21" s="16">
        <v>0</v>
      </c>
      <c r="Q21" s="15">
        <f t="shared" si="1"/>
        <v>0</v>
      </c>
      <c r="R21" s="16">
        <v>0</v>
      </c>
      <c r="S21" s="15">
        <f t="shared" si="2"/>
        <v>0</v>
      </c>
      <c r="T21" s="16">
        <v>0</v>
      </c>
      <c r="U21" s="15">
        <f t="shared" si="3"/>
        <v>0</v>
      </c>
    </row>
    <row r="22" spans="1:21">
      <c r="A22" s="23">
        <v>17</v>
      </c>
      <c r="B22" s="11" t="s">
        <v>22</v>
      </c>
      <c r="C22" s="11"/>
      <c r="D22" s="25" t="s">
        <v>48</v>
      </c>
      <c r="E22" s="24" t="s">
        <v>26</v>
      </c>
      <c r="F22" s="11"/>
      <c r="G22" s="13">
        <v>0</v>
      </c>
      <c r="H22" s="14">
        <v>1</v>
      </c>
      <c r="I22" s="14">
        <v>1</v>
      </c>
      <c r="J22" s="14">
        <v>0</v>
      </c>
      <c r="K22" s="14">
        <v>0</v>
      </c>
      <c r="L22" s="14">
        <v>0</v>
      </c>
      <c r="M22" s="13">
        <v>0</v>
      </c>
      <c r="N22" s="15">
        <f t="shared" si="0"/>
        <v>0</v>
      </c>
      <c r="O22" s="16">
        <v>0</v>
      </c>
      <c r="P22" s="16">
        <v>0</v>
      </c>
      <c r="Q22" s="15">
        <f t="shared" si="1"/>
        <v>0</v>
      </c>
      <c r="R22" s="16">
        <v>0</v>
      </c>
      <c r="S22" s="15">
        <f t="shared" si="2"/>
        <v>0</v>
      </c>
      <c r="T22" s="16">
        <v>0</v>
      </c>
      <c r="U22" s="15">
        <f t="shared" si="3"/>
        <v>0</v>
      </c>
    </row>
    <row r="23" spans="1:21">
      <c r="A23" s="23">
        <v>18</v>
      </c>
      <c r="B23" s="11" t="s">
        <v>22</v>
      </c>
      <c r="C23" s="11"/>
      <c r="D23" s="22" t="s">
        <v>49</v>
      </c>
      <c r="E23" s="24" t="s">
        <v>34</v>
      </c>
      <c r="F23" s="11"/>
      <c r="G23" s="13">
        <v>0</v>
      </c>
      <c r="H23" s="14">
        <v>2</v>
      </c>
      <c r="I23" s="14">
        <v>0</v>
      </c>
      <c r="J23" s="14">
        <v>2</v>
      </c>
      <c r="K23" s="14">
        <v>0</v>
      </c>
      <c r="L23" s="14">
        <v>0</v>
      </c>
      <c r="M23" s="13">
        <v>0</v>
      </c>
      <c r="N23" s="15">
        <f t="shared" si="0"/>
        <v>0</v>
      </c>
      <c r="O23" s="16">
        <v>0</v>
      </c>
      <c r="P23" s="16">
        <v>0</v>
      </c>
      <c r="Q23" s="15">
        <f t="shared" si="1"/>
        <v>0</v>
      </c>
      <c r="R23" s="16">
        <v>0</v>
      </c>
      <c r="S23" s="15">
        <f t="shared" si="2"/>
        <v>0</v>
      </c>
      <c r="T23" s="16">
        <v>0</v>
      </c>
      <c r="U23" s="15">
        <f t="shared" si="3"/>
        <v>0</v>
      </c>
    </row>
    <row r="24" spans="1:21">
      <c r="A24" s="23">
        <v>19</v>
      </c>
      <c r="B24" s="11" t="s">
        <v>22</v>
      </c>
      <c r="C24" s="11"/>
      <c r="D24" s="22" t="s">
        <v>67</v>
      </c>
      <c r="E24" s="24" t="s">
        <v>34</v>
      </c>
      <c r="F24" s="11"/>
      <c r="G24" s="13">
        <v>0</v>
      </c>
      <c r="H24" s="14">
        <v>1</v>
      </c>
      <c r="I24" s="14">
        <v>0</v>
      </c>
      <c r="J24" s="14">
        <v>1</v>
      </c>
      <c r="K24" s="14">
        <v>0</v>
      </c>
      <c r="L24" s="14">
        <v>0</v>
      </c>
      <c r="M24" s="13">
        <v>0</v>
      </c>
      <c r="N24" s="15">
        <f t="shared" si="0"/>
        <v>0</v>
      </c>
      <c r="O24" s="16">
        <v>0</v>
      </c>
      <c r="P24" s="16">
        <v>0</v>
      </c>
      <c r="Q24" s="15">
        <f t="shared" si="1"/>
        <v>0</v>
      </c>
      <c r="R24" s="16">
        <v>0</v>
      </c>
      <c r="S24" s="15">
        <f t="shared" si="2"/>
        <v>0</v>
      </c>
      <c r="T24" s="16">
        <v>0</v>
      </c>
      <c r="U24" s="15">
        <f t="shared" si="3"/>
        <v>0</v>
      </c>
    </row>
    <row r="25" spans="1:21">
      <c r="A25" s="23">
        <v>20</v>
      </c>
      <c r="B25" s="11" t="s">
        <v>22</v>
      </c>
      <c r="C25" s="11"/>
      <c r="D25" s="25" t="s">
        <v>50</v>
      </c>
      <c r="E25" s="22" t="s">
        <v>51</v>
      </c>
      <c r="F25" s="11"/>
      <c r="G25" s="13">
        <v>0</v>
      </c>
      <c r="H25" s="14">
        <v>2</v>
      </c>
      <c r="I25" s="14">
        <v>0</v>
      </c>
      <c r="J25" s="14">
        <v>2</v>
      </c>
      <c r="K25" s="14">
        <v>0</v>
      </c>
      <c r="L25" s="14">
        <v>0</v>
      </c>
      <c r="M25" s="13">
        <v>0</v>
      </c>
      <c r="N25" s="15">
        <f t="shared" si="0"/>
        <v>0</v>
      </c>
      <c r="O25" s="16">
        <v>0</v>
      </c>
      <c r="P25" s="16">
        <v>0</v>
      </c>
      <c r="Q25" s="15">
        <f t="shared" si="1"/>
        <v>0</v>
      </c>
      <c r="R25" s="16">
        <v>0</v>
      </c>
      <c r="S25" s="15">
        <f t="shared" si="2"/>
        <v>0</v>
      </c>
      <c r="T25" s="16">
        <v>0</v>
      </c>
      <c r="U25" s="15">
        <f t="shared" si="3"/>
        <v>0</v>
      </c>
    </row>
    <row r="26" spans="1:21">
      <c r="A26" s="23">
        <v>21</v>
      </c>
      <c r="B26" s="11" t="s">
        <v>22</v>
      </c>
      <c r="C26" s="11"/>
      <c r="D26" s="22" t="s">
        <v>68</v>
      </c>
      <c r="E26" s="24" t="s">
        <v>34</v>
      </c>
      <c r="F26" s="11"/>
      <c r="G26" s="13">
        <v>0</v>
      </c>
      <c r="H26" s="14">
        <v>1</v>
      </c>
      <c r="I26" s="14">
        <v>0</v>
      </c>
      <c r="J26" s="14">
        <v>1</v>
      </c>
      <c r="K26" s="14">
        <v>0</v>
      </c>
      <c r="L26" s="14">
        <v>0</v>
      </c>
      <c r="M26" s="13">
        <v>0</v>
      </c>
      <c r="N26" s="15">
        <f t="shared" si="0"/>
        <v>0</v>
      </c>
      <c r="O26" s="16">
        <v>0</v>
      </c>
      <c r="P26" s="16">
        <v>0</v>
      </c>
      <c r="Q26" s="15">
        <f t="shared" si="1"/>
        <v>0</v>
      </c>
      <c r="R26" s="16">
        <v>0</v>
      </c>
      <c r="S26" s="15">
        <f t="shared" si="2"/>
        <v>0</v>
      </c>
      <c r="T26" s="16">
        <v>0</v>
      </c>
      <c r="U26" s="15">
        <f t="shared" si="3"/>
        <v>0</v>
      </c>
    </row>
    <row r="27" spans="1:21">
      <c r="A27" s="23">
        <v>22</v>
      </c>
      <c r="B27" s="11" t="s">
        <v>22</v>
      </c>
      <c r="C27" s="11"/>
      <c r="D27" s="24" t="s">
        <v>69</v>
      </c>
      <c r="E27" s="24" t="s">
        <v>47</v>
      </c>
      <c r="F27" s="11"/>
      <c r="G27" s="13">
        <v>0</v>
      </c>
      <c r="H27" s="14">
        <v>1</v>
      </c>
      <c r="I27" s="14">
        <v>1</v>
      </c>
      <c r="J27" s="14">
        <v>0</v>
      </c>
      <c r="K27" s="14">
        <v>0</v>
      </c>
      <c r="L27" s="14">
        <v>0</v>
      </c>
      <c r="M27" s="13">
        <v>0</v>
      </c>
      <c r="N27" s="15">
        <f t="shared" si="0"/>
        <v>0</v>
      </c>
      <c r="O27" s="16">
        <v>0</v>
      </c>
      <c r="P27" s="16">
        <v>0</v>
      </c>
      <c r="Q27" s="15">
        <f t="shared" si="1"/>
        <v>0</v>
      </c>
      <c r="R27" s="16">
        <v>0</v>
      </c>
      <c r="S27" s="15">
        <f t="shared" si="2"/>
        <v>0</v>
      </c>
      <c r="T27" s="16">
        <v>0</v>
      </c>
      <c r="U27" s="15">
        <f t="shared" si="3"/>
        <v>0</v>
      </c>
    </row>
    <row r="28" spans="1:21">
      <c r="A28" s="23">
        <v>23</v>
      </c>
      <c r="B28" s="11" t="s">
        <v>22</v>
      </c>
      <c r="C28" s="11"/>
      <c r="D28" s="22" t="s">
        <v>70</v>
      </c>
      <c r="E28" s="24" t="s">
        <v>34</v>
      </c>
      <c r="F28" s="11"/>
      <c r="G28" s="13">
        <v>0</v>
      </c>
      <c r="H28" s="14">
        <v>1</v>
      </c>
      <c r="I28" s="14">
        <v>0</v>
      </c>
      <c r="J28" s="14">
        <v>1</v>
      </c>
      <c r="K28" s="14">
        <v>0</v>
      </c>
      <c r="L28" s="14">
        <v>0</v>
      </c>
      <c r="M28" s="13">
        <v>0</v>
      </c>
      <c r="N28" s="15">
        <f t="shared" si="0"/>
        <v>0</v>
      </c>
      <c r="O28" s="16">
        <v>0</v>
      </c>
      <c r="P28" s="16">
        <v>0</v>
      </c>
      <c r="Q28" s="15">
        <f t="shared" si="1"/>
        <v>0</v>
      </c>
      <c r="R28" s="16">
        <v>0</v>
      </c>
      <c r="S28" s="15">
        <f t="shared" si="2"/>
        <v>0</v>
      </c>
      <c r="T28" s="16">
        <v>0</v>
      </c>
      <c r="U28" s="15">
        <f t="shared" si="3"/>
        <v>0</v>
      </c>
    </row>
    <row r="29" spans="1:21">
      <c r="A29" s="23">
        <v>24</v>
      </c>
      <c r="B29" s="11" t="s">
        <v>22</v>
      </c>
      <c r="C29" s="11"/>
      <c r="D29" s="25" t="s">
        <v>52</v>
      </c>
      <c r="E29" s="24" t="s">
        <v>30</v>
      </c>
      <c r="F29" s="11"/>
      <c r="G29" s="13">
        <v>0</v>
      </c>
      <c r="H29" s="14">
        <v>2</v>
      </c>
      <c r="I29" s="14">
        <v>1</v>
      </c>
      <c r="J29" s="14">
        <v>1</v>
      </c>
      <c r="K29" s="14">
        <v>0</v>
      </c>
      <c r="L29" s="14">
        <v>0</v>
      </c>
      <c r="M29" s="13">
        <v>0</v>
      </c>
      <c r="N29" s="15">
        <f t="shared" si="0"/>
        <v>0</v>
      </c>
      <c r="O29" s="16">
        <v>0</v>
      </c>
      <c r="P29" s="16">
        <v>0</v>
      </c>
      <c r="Q29" s="15">
        <f t="shared" si="1"/>
        <v>0</v>
      </c>
      <c r="R29" s="16">
        <v>0</v>
      </c>
      <c r="S29" s="15">
        <f t="shared" si="2"/>
        <v>0</v>
      </c>
      <c r="T29" s="16">
        <v>0</v>
      </c>
      <c r="U29" s="15">
        <f t="shared" si="3"/>
        <v>0</v>
      </c>
    </row>
    <row r="30" spans="1:21">
      <c r="A30" s="23">
        <v>25</v>
      </c>
      <c r="B30" s="11" t="s">
        <v>22</v>
      </c>
      <c r="C30" s="11"/>
      <c r="D30" s="25" t="s">
        <v>71</v>
      </c>
      <c r="E30" s="22" t="s">
        <v>51</v>
      </c>
      <c r="F30" s="11"/>
      <c r="G30" s="13">
        <v>0</v>
      </c>
      <c r="H30" s="14">
        <v>1</v>
      </c>
      <c r="I30" s="14">
        <v>0</v>
      </c>
      <c r="J30" s="14">
        <v>1</v>
      </c>
      <c r="K30" s="14">
        <v>0</v>
      </c>
      <c r="L30" s="14">
        <v>0</v>
      </c>
      <c r="M30" s="13">
        <v>0</v>
      </c>
      <c r="N30" s="15">
        <f t="shared" si="0"/>
        <v>0</v>
      </c>
      <c r="O30" s="16">
        <v>0</v>
      </c>
      <c r="P30" s="16">
        <v>0</v>
      </c>
      <c r="Q30" s="15">
        <f t="shared" si="1"/>
        <v>0</v>
      </c>
      <c r="R30" s="16">
        <v>0</v>
      </c>
      <c r="S30" s="15">
        <f t="shared" si="2"/>
        <v>0</v>
      </c>
      <c r="T30" s="16">
        <v>0</v>
      </c>
      <c r="U30" s="15">
        <f t="shared" si="3"/>
        <v>0</v>
      </c>
    </row>
    <row r="31" spans="1:21">
      <c r="A31" s="23">
        <v>26</v>
      </c>
      <c r="B31" s="11" t="s">
        <v>22</v>
      </c>
      <c r="C31" s="11"/>
      <c r="D31" s="22" t="s">
        <v>53</v>
      </c>
      <c r="E31" s="24" t="s">
        <v>34</v>
      </c>
      <c r="F31" s="11"/>
      <c r="G31" s="13">
        <v>0</v>
      </c>
      <c r="H31" s="14">
        <v>2</v>
      </c>
      <c r="I31" s="14">
        <v>0</v>
      </c>
      <c r="J31" s="14">
        <v>1</v>
      </c>
      <c r="K31" s="14">
        <v>0</v>
      </c>
      <c r="L31" s="14">
        <v>0</v>
      </c>
      <c r="M31" s="13">
        <v>0</v>
      </c>
      <c r="N31" s="15">
        <f t="shared" si="0"/>
        <v>0</v>
      </c>
      <c r="O31" s="16">
        <v>0</v>
      </c>
      <c r="P31" s="16">
        <v>0</v>
      </c>
      <c r="Q31" s="15">
        <f t="shared" si="1"/>
        <v>0</v>
      </c>
      <c r="R31" s="16">
        <v>0</v>
      </c>
      <c r="S31" s="15">
        <f t="shared" si="2"/>
        <v>0</v>
      </c>
      <c r="T31" s="16">
        <v>0</v>
      </c>
      <c r="U31" s="15">
        <f t="shared" si="3"/>
        <v>0</v>
      </c>
    </row>
    <row r="32" spans="1:21">
      <c r="A32" s="23">
        <v>27</v>
      </c>
      <c r="B32" s="11" t="s">
        <v>22</v>
      </c>
      <c r="C32" s="11"/>
      <c r="D32" s="22" t="s">
        <v>72</v>
      </c>
      <c r="E32" s="24" t="s">
        <v>34</v>
      </c>
      <c r="F32" s="11"/>
      <c r="G32" s="13">
        <v>0</v>
      </c>
      <c r="H32" s="14">
        <v>1</v>
      </c>
      <c r="I32" s="14">
        <v>0</v>
      </c>
      <c r="J32" s="14">
        <v>1</v>
      </c>
      <c r="K32" s="14">
        <v>0</v>
      </c>
      <c r="L32" s="14">
        <v>0</v>
      </c>
      <c r="M32" s="13">
        <v>0</v>
      </c>
      <c r="N32" s="15">
        <f t="shared" si="0"/>
        <v>0</v>
      </c>
      <c r="O32" s="16">
        <v>0</v>
      </c>
      <c r="P32" s="16">
        <v>0</v>
      </c>
      <c r="Q32" s="15">
        <f t="shared" si="1"/>
        <v>0</v>
      </c>
      <c r="R32" s="16">
        <v>0</v>
      </c>
      <c r="S32" s="15">
        <f t="shared" si="2"/>
        <v>0</v>
      </c>
      <c r="T32" s="16">
        <v>0</v>
      </c>
      <c r="U32" s="15">
        <f t="shared" si="3"/>
        <v>0</v>
      </c>
    </row>
    <row r="33" spans="1:21">
      <c r="A33" s="23">
        <v>28</v>
      </c>
      <c r="B33" s="11" t="s">
        <v>22</v>
      </c>
      <c r="C33" s="11"/>
      <c r="D33" s="25" t="s">
        <v>54</v>
      </c>
      <c r="E33" s="24" t="s">
        <v>30</v>
      </c>
      <c r="F33" s="11"/>
      <c r="G33" s="13">
        <v>0</v>
      </c>
      <c r="H33" s="14">
        <v>2</v>
      </c>
      <c r="I33" s="14">
        <v>1</v>
      </c>
      <c r="J33" s="14">
        <v>1</v>
      </c>
      <c r="K33" s="14">
        <v>0</v>
      </c>
      <c r="L33" s="14">
        <v>0</v>
      </c>
      <c r="M33" s="13">
        <v>0</v>
      </c>
      <c r="N33" s="15">
        <f t="shared" si="0"/>
        <v>0</v>
      </c>
      <c r="O33" s="16">
        <v>0</v>
      </c>
      <c r="P33" s="16">
        <v>0</v>
      </c>
      <c r="Q33" s="15">
        <f t="shared" si="1"/>
        <v>0</v>
      </c>
      <c r="R33" s="16">
        <v>0</v>
      </c>
      <c r="S33" s="15">
        <f t="shared" si="2"/>
        <v>0</v>
      </c>
      <c r="T33" s="16">
        <v>0</v>
      </c>
      <c r="U33" s="15">
        <f t="shared" si="3"/>
        <v>0</v>
      </c>
    </row>
    <row r="34" spans="1:21">
      <c r="A34" s="23">
        <v>29</v>
      </c>
      <c r="B34" s="11" t="s">
        <v>22</v>
      </c>
      <c r="C34" s="11"/>
      <c r="D34" s="25" t="s">
        <v>55</v>
      </c>
      <c r="E34" s="24" t="s">
        <v>56</v>
      </c>
      <c r="F34" s="11"/>
      <c r="G34" s="13">
        <v>0</v>
      </c>
      <c r="H34" s="14">
        <v>3</v>
      </c>
      <c r="I34" s="14">
        <v>0</v>
      </c>
      <c r="J34" s="14">
        <v>1</v>
      </c>
      <c r="K34" s="14">
        <v>0</v>
      </c>
      <c r="L34" s="14">
        <v>0</v>
      </c>
      <c r="M34" s="13">
        <v>0</v>
      </c>
      <c r="N34" s="15">
        <f t="shared" si="0"/>
        <v>0</v>
      </c>
      <c r="O34" s="16">
        <v>0</v>
      </c>
      <c r="P34" s="16">
        <v>0</v>
      </c>
      <c r="Q34" s="15">
        <f t="shared" si="1"/>
        <v>0</v>
      </c>
      <c r="R34" s="16">
        <v>0</v>
      </c>
      <c r="S34" s="15">
        <f t="shared" si="2"/>
        <v>0</v>
      </c>
      <c r="T34" s="16">
        <v>0</v>
      </c>
      <c r="U34" s="15">
        <f t="shared" si="3"/>
        <v>0</v>
      </c>
    </row>
    <row r="35" spans="1:21">
      <c r="A35" s="23">
        <v>30</v>
      </c>
      <c r="B35" s="11" t="s">
        <v>22</v>
      </c>
      <c r="C35" s="11"/>
      <c r="D35" s="25" t="s">
        <v>57</v>
      </c>
      <c r="E35" s="24" t="s">
        <v>26</v>
      </c>
      <c r="F35" s="11"/>
      <c r="G35" s="13">
        <v>0</v>
      </c>
      <c r="H35" s="14">
        <v>3</v>
      </c>
      <c r="I35" s="14">
        <v>0</v>
      </c>
      <c r="J35" s="14">
        <v>2</v>
      </c>
      <c r="K35" s="14">
        <v>0</v>
      </c>
      <c r="L35" s="14">
        <v>0</v>
      </c>
      <c r="M35" s="13">
        <v>0</v>
      </c>
      <c r="N35" s="15">
        <f t="shared" si="0"/>
        <v>0</v>
      </c>
      <c r="O35" s="16">
        <v>0</v>
      </c>
      <c r="P35" s="16">
        <v>0</v>
      </c>
      <c r="Q35" s="15">
        <f t="shared" si="1"/>
        <v>0</v>
      </c>
      <c r="R35" s="16">
        <v>0</v>
      </c>
      <c r="S35" s="15">
        <f t="shared" si="2"/>
        <v>0</v>
      </c>
      <c r="T35" s="16">
        <v>0</v>
      </c>
      <c r="U35" s="15">
        <f t="shared" si="3"/>
        <v>0</v>
      </c>
    </row>
    <row r="36" spans="1:21">
      <c r="A36" s="23">
        <v>31</v>
      </c>
      <c r="B36" s="11" t="s">
        <v>22</v>
      </c>
      <c r="C36" s="11"/>
      <c r="D36" s="25" t="s">
        <v>73</v>
      </c>
      <c r="E36" s="24" t="s">
        <v>26</v>
      </c>
      <c r="F36" s="11"/>
      <c r="G36" s="13">
        <v>0</v>
      </c>
      <c r="H36" s="14">
        <v>1</v>
      </c>
      <c r="I36" s="14">
        <v>1</v>
      </c>
      <c r="J36" s="14">
        <v>0</v>
      </c>
      <c r="K36" s="14">
        <v>0</v>
      </c>
      <c r="L36" s="14">
        <v>0</v>
      </c>
      <c r="M36" s="13">
        <v>0</v>
      </c>
      <c r="N36" s="15">
        <f t="shared" si="0"/>
        <v>0</v>
      </c>
      <c r="O36" s="16">
        <v>0</v>
      </c>
      <c r="P36" s="16">
        <v>0</v>
      </c>
      <c r="Q36" s="15">
        <f t="shared" si="1"/>
        <v>0</v>
      </c>
      <c r="R36" s="16">
        <v>0</v>
      </c>
      <c r="S36" s="15">
        <f t="shared" si="2"/>
        <v>0</v>
      </c>
      <c r="T36" s="16">
        <v>0</v>
      </c>
      <c r="U36" s="15">
        <f t="shared" si="3"/>
        <v>0</v>
      </c>
    </row>
    <row r="37" spans="1:21">
      <c r="A37" s="23">
        <v>32</v>
      </c>
      <c r="B37" s="11" t="s">
        <v>22</v>
      </c>
      <c r="C37" s="11"/>
      <c r="D37" s="22" t="s">
        <v>33</v>
      </c>
      <c r="E37" s="12" t="s">
        <v>34</v>
      </c>
      <c r="F37" s="11"/>
      <c r="G37" s="13">
        <v>0</v>
      </c>
      <c r="H37" s="14">
        <v>1</v>
      </c>
      <c r="I37" s="14">
        <v>0</v>
      </c>
      <c r="J37" s="14">
        <v>1</v>
      </c>
      <c r="K37" s="14">
        <v>0</v>
      </c>
      <c r="L37" s="14">
        <v>0</v>
      </c>
      <c r="M37" s="13">
        <v>0</v>
      </c>
      <c r="N37" s="15">
        <f t="shared" si="0"/>
        <v>0</v>
      </c>
      <c r="O37" s="16">
        <v>0</v>
      </c>
      <c r="P37" s="16">
        <v>0</v>
      </c>
      <c r="Q37" s="15">
        <f t="shared" si="1"/>
        <v>0</v>
      </c>
      <c r="R37" s="16">
        <v>0</v>
      </c>
      <c r="S37" s="15">
        <f t="shared" si="2"/>
        <v>0</v>
      </c>
      <c r="T37" s="16">
        <v>0</v>
      </c>
      <c r="U37" s="15">
        <f t="shared" si="3"/>
        <v>0</v>
      </c>
    </row>
    <row r="38" spans="1:21">
      <c r="A38" s="23">
        <v>33</v>
      </c>
      <c r="B38" s="11" t="s">
        <v>22</v>
      </c>
      <c r="C38" s="11"/>
      <c r="D38" s="24" t="s">
        <v>74</v>
      </c>
      <c r="E38" s="22" t="s">
        <v>75</v>
      </c>
      <c r="F38" s="11"/>
      <c r="G38" s="13">
        <v>0</v>
      </c>
      <c r="H38" s="14">
        <v>1</v>
      </c>
      <c r="I38" s="14">
        <v>0</v>
      </c>
      <c r="J38" s="14">
        <v>1</v>
      </c>
      <c r="K38" s="14">
        <v>0</v>
      </c>
      <c r="L38" s="14">
        <v>0</v>
      </c>
      <c r="M38" s="13">
        <v>0</v>
      </c>
      <c r="N38" s="15">
        <f t="shared" si="0"/>
        <v>0</v>
      </c>
      <c r="O38" s="16">
        <v>0</v>
      </c>
      <c r="P38" s="16">
        <v>0</v>
      </c>
      <c r="Q38" s="15">
        <f t="shared" si="1"/>
        <v>0</v>
      </c>
      <c r="R38" s="16">
        <v>0</v>
      </c>
      <c r="S38" s="15">
        <f t="shared" si="2"/>
        <v>0</v>
      </c>
      <c r="T38" s="16">
        <v>0</v>
      </c>
      <c r="U38" s="15">
        <f t="shared" si="3"/>
        <v>0</v>
      </c>
    </row>
    <row r="39" spans="1:21">
      <c r="A39" s="23">
        <v>34</v>
      </c>
      <c r="B39" s="11" t="s">
        <v>22</v>
      </c>
      <c r="C39" s="11"/>
      <c r="D39" s="25" t="s">
        <v>58</v>
      </c>
      <c r="E39" s="24" t="s">
        <v>59</v>
      </c>
      <c r="F39" s="11"/>
      <c r="G39" s="13">
        <v>0</v>
      </c>
      <c r="H39" s="14">
        <v>1</v>
      </c>
      <c r="I39" s="14">
        <v>0</v>
      </c>
      <c r="J39" s="14">
        <v>1</v>
      </c>
      <c r="K39" s="14">
        <v>0</v>
      </c>
      <c r="L39" s="14">
        <v>0</v>
      </c>
      <c r="M39" s="13">
        <v>0</v>
      </c>
      <c r="N39" s="15">
        <f t="shared" si="0"/>
        <v>0</v>
      </c>
      <c r="O39" s="16">
        <v>0</v>
      </c>
      <c r="P39" s="16">
        <v>0</v>
      </c>
      <c r="Q39" s="15">
        <f t="shared" si="1"/>
        <v>0</v>
      </c>
      <c r="R39" s="16">
        <v>0</v>
      </c>
      <c r="S39" s="15">
        <f t="shared" si="2"/>
        <v>0</v>
      </c>
      <c r="T39" s="16">
        <v>0</v>
      </c>
      <c r="U39" s="15">
        <f t="shared" si="3"/>
        <v>0</v>
      </c>
    </row>
    <row r="40" spans="1:21">
      <c r="A40" s="23">
        <v>35</v>
      </c>
      <c r="B40" s="11" t="s">
        <v>22</v>
      </c>
      <c r="C40" s="11"/>
      <c r="D40" s="24" t="s">
        <v>76</v>
      </c>
      <c r="E40" s="24" t="s">
        <v>26</v>
      </c>
      <c r="F40" s="11"/>
      <c r="G40" s="13">
        <v>0</v>
      </c>
      <c r="H40" s="14">
        <v>1</v>
      </c>
      <c r="I40" s="14">
        <v>1</v>
      </c>
      <c r="J40" s="14">
        <v>0</v>
      </c>
      <c r="K40" s="14">
        <v>0</v>
      </c>
      <c r="L40" s="14">
        <v>0</v>
      </c>
      <c r="M40" s="13">
        <v>0</v>
      </c>
      <c r="N40" s="15">
        <f t="shared" si="0"/>
        <v>0</v>
      </c>
      <c r="O40" s="16">
        <v>0</v>
      </c>
      <c r="P40" s="16">
        <v>0</v>
      </c>
      <c r="Q40" s="15">
        <f t="shared" si="1"/>
        <v>0</v>
      </c>
      <c r="R40" s="16">
        <v>0</v>
      </c>
      <c r="S40" s="15">
        <f t="shared" si="2"/>
        <v>0</v>
      </c>
      <c r="T40" s="16">
        <v>0</v>
      </c>
      <c r="U40" s="15">
        <f t="shared" si="3"/>
        <v>0</v>
      </c>
    </row>
    <row r="41" spans="1:21">
      <c r="A41" s="23">
        <v>36</v>
      </c>
      <c r="B41" s="11" t="s">
        <v>22</v>
      </c>
      <c r="C41" s="11"/>
      <c r="D41" s="28" t="s">
        <v>77</v>
      </c>
      <c r="E41" s="24" t="s">
        <v>78</v>
      </c>
      <c r="F41" s="11"/>
      <c r="G41" s="13">
        <v>0</v>
      </c>
      <c r="H41" s="14">
        <v>2</v>
      </c>
      <c r="I41" s="14">
        <v>0</v>
      </c>
      <c r="J41" s="14">
        <v>2</v>
      </c>
      <c r="K41" s="14">
        <v>0</v>
      </c>
      <c r="L41" s="14">
        <v>0</v>
      </c>
      <c r="M41" s="13">
        <v>0</v>
      </c>
      <c r="N41" s="15">
        <f t="shared" si="0"/>
        <v>0</v>
      </c>
      <c r="O41" s="16">
        <v>0</v>
      </c>
      <c r="P41" s="16">
        <v>0</v>
      </c>
      <c r="Q41" s="15">
        <f t="shared" si="1"/>
        <v>0</v>
      </c>
      <c r="R41" s="16">
        <v>0</v>
      </c>
      <c r="S41" s="15">
        <f t="shared" si="2"/>
        <v>0</v>
      </c>
      <c r="T41" s="16">
        <v>0</v>
      </c>
      <c r="U41" s="15">
        <f t="shared" si="3"/>
        <v>0</v>
      </c>
    </row>
    <row r="42" spans="1:21">
      <c r="A42" s="23">
        <v>37</v>
      </c>
      <c r="B42" s="11" t="s">
        <v>22</v>
      </c>
      <c r="C42" s="11"/>
      <c r="D42" s="25" t="s">
        <v>60</v>
      </c>
      <c r="E42" s="24" t="s">
        <v>26</v>
      </c>
      <c r="F42" s="11"/>
      <c r="G42" s="13">
        <v>0</v>
      </c>
      <c r="H42" s="14">
        <v>1</v>
      </c>
      <c r="I42" s="14">
        <v>0</v>
      </c>
      <c r="J42" s="14">
        <v>1</v>
      </c>
      <c r="K42" s="14">
        <v>0</v>
      </c>
      <c r="L42" s="14">
        <v>0</v>
      </c>
      <c r="M42" s="13">
        <v>0</v>
      </c>
      <c r="N42" s="15">
        <f t="shared" si="0"/>
        <v>0</v>
      </c>
      <c r="O42" s="16">
        <v>0</v>
      </c>
      <c r="P42" s="16">
        <v>0</v>
      </c>
      <c r="Q42" s="15">
        <f t="shared" si="1"/>
        <v>0</v>
      </c>
      <c r="R42" s="16">
        <v>0</v>
      </c>
      <c r="S42" s="15">
        <f t="shared" si="2"/>
        <v>0</v>
      </c>
      <c r="T42" s="16">
        <v>0</v>
      </c>
      <c r="U42" s="15">
        <f t="shared" si="3"/>
        <v>0</v>
      </c>
    </row>
    <row r="43" spans="1:21">
      <c r="A43" s="23">
        <v>38</v>
      </c>
      <c r="B43" s="11" t="s">
        <v>22</v>
      </c>
      <c r="C43" s="11"/>
      <c r="D43" s="22" t="s">
        <v>35</v>
      </c>
      <c r="E43" s="12" t="s">
        <v>34</v>
      </c>
      <c r="F43" s="11"/>
      <c r="G43" s="13">
        <v>0</v>
      </c>
      <c r="H43" s="14">
        <v>1</v>
      </c>
      <c r="I43" s="14">
        <v>0</v>
      </c>
      <c r="J43" s="14">
        <v>1</v>
      </c>
      <c r="K43" s="14">
        <v>0</v>
      </c>
      <c r="L43" s="14">
        <v>0</v>
      </c>
      <c r="M43" s="13">
        <v>0</v>
      </c>
      <c r="N43" s="15">
        <f t="shared" si="0"/>
        <v>0</v>
      </c>
      <c r="O43" s="16">
        <v>0</v>
      </c>
      <c r="P43" s="16">
        <v>0</v>
      </c>
      <c r="Q43" s="15">
        <f t="shared" si="1"/>
        <v>0</v>
      </c>
      <c r="R43" s="16">
        <v>0</v>
      </c>
      <c r="S43" s="15">
        <f t="shared" si="2"/>
        <v>0</v>
      </c>
      <c r="T43" s="16">
        <v>0</v>
      </c>
      <c r="U43" s="15">
        <f t="shared" si="3"/>
        <v>0</v>
      </c>
    </row>
    <row r="44" spans="1:21">
      <c r="A44" s="23">
        <v>39</v>
      </c>
      <c r="B44" s="11" t="s">
        <v>22</v>
      </c>
      <c r="C44" s="11"/>
      <c r="D44" s="22" t="s">
        <v>61</v>
      </c>
      <c r="E44" s="24" t="s">
        <v>34</v>
      </c>
      <c r="F44" s="11"/>
      <c r="G44" s="13">
        <v>0</v>
      </c>
      <c r="H44" s="14">
        <v>1</v>
      </c>
      <c r="I44" s="14">
        <v>0</v>
      </c>
      <c r="J44" s="14">
        <v>1</v>
      </c>
      <c r="K44" s="14">
        <v>0</v>
      </c>
      <c r="L44" s="14">
        <v>0</v>
      </c>
      <c r="M44" s="13">
        <v>0</v>
      </c>
      <c r="N44" s="15">
        <f t="shared" si="0"/>
        <v>0</v>
      </c>
      <c r="O44" s="16">
        <v>0</v>
      </c>
      <c r="P44" s="16">
        <v>0</v>
      </c>
      <c r="Q44" s="15">
        <f t="shared" si="1"/>
        <v>0</v>
      </c>
      <c r="R44" s="16">
        <v>0</v>
      </c>
      <c r="S44" s="15">
        <f t="shared" si="2"/>
        <v>0</v>
      </c>
      <c r="T44" s="16">
        <v>0</v>
      </c>
      <c r="U44" s="15">
        <f t="shared" si="3"/>
        <v>0</v>
      </c>
    </row>
    <row r="45" spans="1:21">
      <c r="A45" s="23">
        <v>40</v>
      </c>
      <c r="B45" s="11" t="s">
        <v>22</v>
      </c>
      <c r="C45" s="11"/>
      <c r="D45" s="25" t="s">
        <v>79</v>
      </c>
      <c r="E45" s="22" t="s">
        <v>51</v>
      </c>
      <c r="F45" s="11"/>
      <c r="G45" s="13">
        <v>0</v>
      </c>
      <c r="H45" s="14">
        <v>1</v>
      </c>
      <c r="I45" s="14">
        <v>0</v>
      </c>
      <c r="J45" s="14">
        <v>1</v>
      </c>
      <c r="K45" s="14">
        <v>0</v>
      </c>
      <c r="L45" s="14">
        <v>0</v>
      </c>
      <c r="M45" s="13">
        <v>0</v>
      </c>
      <c r="N45" s="15">
        <f t="shared" si="0"/>
        <v>0</v>
      </c>
      <c r="O45" s="16">
        <v>0</v>
      </c>
      <c r="P45" s="16">
        <v>0</v>
      </c>
      <c r="Q45" s="15">
        <f t="shared" si="1"/>
        <v>0</v>
      </c>
      <c r="R45" s="16">
        <v>0</v>
      </c>
      <c r="S45" s="15">
        <f t="shared" si="2"/>
        <v>0</v>
      </c>
      <c r="T45" s="16">
        <v>0</v>
      </c>
      <c r="U45" s="15">
        <f t="shared" si="3"/>
        <v>0</v>
      </c>
    </row>
    <row r="46" spans="1:21">
      <c r="A46" s="112" t="s">
        <v>27</v>
      </c>
      <c r="B46" s="112"/>
      <c r="C46" s="112"/>
      <c r="D46" s="112"/>
      <c r="E46" s="112"/>
      <c r="F46" s="112"/>
      <c r="G46" s="13">
        <f t="shared" ref="G46:M46" si="4">SUM(G6:G45)</f>
        <v>0</v>
      </c>
      <c r="H46" s="19">
        <f t="shared" si="4"/>
        <v>62</v>
      </c>
      <c r="I46" s="19">
        <f t="shared" si="4"/>
        <v>11</v>
      </c>
      <c r="J46" s="19">
        <f t="shared" si="4"/>
        <v>46</v>
      </c>
      <c r="K46" s="19">
        <f t="shared" si="4"/>
        <v>0</v>
      </c>
      <c r="L46" s="19">
        <f t="shared" si="4"/>
        <v>0</v>
      </c>
      <c r="M46" s="19">
        <f t="shared" si="4"/>
        <v>0</v>
      </c>
      <c r="N46" s="15">
        <f t="shared" si="0"/>
        <v>0</v>
      </c>
      <c r="O46" s="20">
        <f>SUM(O6:O45)</f>
        <v>0</v>
      </c>
      <c r="P46" s="20">
        <f>SUM(P6:P45)</f>
        <v>0</v>
      </c>
      <c r="Q46" s="15">
        <f t="shared" si="1"/>
        <v>0</v>
      </c>
      <c r="R46" s="20">
        <f>SUM(R6:R45)</f>
        <v>0</v>
      </c>
      <c r="S46" s="15">
        <f t="shared" si="2"/>
        <v>0</v>
      </c>
      <c r="T46" s="20">
        <f>SUM(T6:T45)</f>
        <v>0</v>
      </c>
      <c r="U46" s="15">
        <f t="shared" si="3"/>
        <v>0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46:F46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U80"/>
  <sheetViews>
    <sheetView topLeftCell="A2" workbookViewId="0">
      <selection activeCell="J79" sqref="J79"/>
    </sheetView>
  </sheetViews>
  <sheetFormatPr defaultRowHeight="15"/>
  <cols>
    <col min="4" max="4" width="39.5703125"/>
    <col min="5" max="5" width="24.140625"/>
    <col min="6" max="6" width="15.140625"/>
    <col min="8" max="8" width="13.7109375"/>
    <col min="9" max="9" width="16"/>
  </cols>
  <sheetData>
    <row r="1" spans="1:21" ht="81.75" customHeight="1">
      <c r="A1" s="116" t="s">
        <v>231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30.7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6.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8878.44</v>
      </c>
      <c r="H6" s="14">
        <f t="shared" ref="H6:H39" si="1">SUM(I6+J6)</f>
        <v>17</v>
      </c>
      <c r="I6" s="14">
        <v>4</v>
      </c>
      <c r="J6" s="14">
        <v>13</v>
      </c>
      <c r="K6" s="14">
        <v>0</v>
      </c>
      <c r="L6" s="14">
        <v>9</v>
      </c>
      <c r="M6" s="13">
        <v>0</v>
      </c>
      <c r="N6" s="15">
        <f>IF(H6=0,0,K6/H6)</f>
        <v>0</v>
      </c>
      <c r="O6" s="44">
        <v>8878.44</v>
      </c>
      <c r="P6" s="44">
        <v>8878.44</v>
      </c>
      <c r="Q6" s="45">
        <f t="shared" ref="Q6:Q37" si="2">IF(O6=0,0,P6/O6)</f>
        <v>1</v>
      </c>
      <c r="R6" s="44">
        <v>8878.44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1492.05</v>
      </c>
      <c r="H7" s="14">
        <f t="shared" si="1"/>
        <v>5</v>
      </c>
      <c r="I7" s="14">
        <v>0</v>
      </c>
      <c r="J7" s="14">
        <v>5</v>
      </c>
      <c r="K7" s="14">
        <v>4</v>
      </c>
      <c r="L7" s="14">
        <v>4</v>
      </c>
      <c r="M7" s="13">
        <v>4</v>
      </c>
      <c r="N7" s="15">
        <f>IF(H7=0,0,K7/H7)</f>
        <v>0.8</v>
      </c>
      <c r="O7" s="44">
        <v>1492.05</v>
      </c>
      <c r="P7" s="44">
        <v>1492.05</v>
      </c>
      <c r="Q7" s="45">
        <f t="shared" si="2"/>
        <v>1</v>
      </c>
      <c r="R7" s="44">
        <v>1492.05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14</v>
      </c>
      <c r="I8" s="14">
        <v>4</v>
      </c>
      <c r="J8" s="14">
        <v>10</v>
      </c>
      <c r="K8" s="14">
        <v>1</v>
      </c>
      <c r="L8" s="14">
        <v>3</v>
      </c>
      <c r="M8" s="13">
        <v>1</v>
      </c>
      <c r="N8" s="15">
        <f>IF(H8=0,0,K8/H8)</f>
        <v>7.1428571428571425E-2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28</v>
      </c>
      <c r="I9" s="14">
        <v>0</v>
      </c>
      <c r="J9" s="14">
        <v>28</v>
      </c>
      <c r="K9" s="14">
        <v>0</v>
      </c>
      <c r="L9" s="14">
        <v>14</v>
      </c>
      <c r="M9" s="13">
        <v>0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21557.22</v>
      </c>
      <c r="H11" s="14">
        <f t="shared" si="1"/>
        <v>13</v>
      </c>
      <c r="I11" s="14">
        <v>2</v>
      </c>
      <c r="J11" s="14">
        <v>11</v>
      </c>
      <c r="K11" s="14">
        <v>3</v>
      </c>
      <c r="L11" s="14">
        <v>19</v>
      </c>
      <c r="M11" s="13">
        <v>3</v>
      </c>
      <c r="N11" s="15">
        <f t="shared" si="6"/>
        <v>0.23076923076923078</v>
      </c>
      <c r="O11" s="44">
        <v>21557.22</v>
      </c>
      <c r="P11" s="44">
        <v>21557.22</v>
      </c>
      <c r="Q11" s="45">
        <f t="shared" si="2"/>
        <v>1</v>
      </c>
      <c r="R11" s="44">
        <v>21557.22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12</v>
      </c>
      <c r="I12" s="14">
        <v>0</v>
      </c>
      <c r="J12" s="14">
        <v>12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6389.81</v>
      </c>
      <c r="H13" s="14">
        <f t="shared" si="1"/>
        <v>15</v>
      </c>
      <c r="I13" s="14">
        <v>1</v>
      </c>
      <c r="J13" s="14">
        <v>14</v>
      </c>
      <c r="K13" s="14">
        <v>3</v>
      </c>
      <c r="L13" s="14">
        <v>7</v>
      </c>
      <c r="M13" s="13">
        <v>0</v>
      </c>
      <c r="N13" s="15">
        <f t="shared" si="6"/>
        <v>0.2</v>
      </c>
      <c r="O13" s="44">
        <v>6389.81</v>
      </c>
      <c r="P13" s="44">
        <v>6389.81</v>
      </c>
      <c r="Q13" s="45">
        <f t="shared" si="2"/>
        <v>1</v>
      </c>
      <c r="R13" s="44">
        <v>6389.81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17909.439999999999</v>
      </c>
      <c r="H14" s="14">
        <f t="shared" si="1"/>
        <v>16</v>
      </c>
      <c r="I14" s="14">
        <v>2</v>
      </c>
      <c r="J14" s="14">
        <v>14</v>
      </c>
      <c r="K14" s="14">
        <v>1</v>
      </c>
      <c r="L14" s="14">
        <v>17</v>
      </c>
      <c r="M14" s="13">
        <v>1</v>
      </c>
      <c r="N14" s="15">
        <f t="shared" si="6"/>
        <v>6.25E-2</v>
      </c>
      <c r="O14" s="44">
        <v>17909.439999999999</v>
      </c>
      <c r="P14" s="44">
        <v>17909.439999999999</v>
      </c>
      <c r="Q14" s="45">
        <f t="shared" si="2"/>
        <v>1</v>
      </c>
      <c r="R14" s="44">
        <v>17909.439999999999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f t="shared" si="1"/>
        <v>8</v>
      </c>
      <c r="I15" s="14">
        <v>0</v>
      </c>
      <c r="J15" s="14">
        <v>8</v>
      </c>
      <c r="K15" s="14">
        <v>1</v>
      </c>
      <c r="L15" s="14">
        <v>11</v>
      </c>
      <c r="M15" s="13">
        <v>1</v>
      </c>
      <c r="N15" s="15">
        <f t="shared" si="6"/>
        <v>0.125</v>
      </c>
      <c r="O15" s="44">
        <v>8116.73</v>
      </c>
      <c r="P15" s="44">
        <v>8116.73</v>
      </c>
      <c r="Q15" s="45">
        <f t="shared" si="2"/>
        <v>1</v>
      </c>
      <c r="R15" s="44">
        <v>8116.73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19205.990000000002</v>
      </c>
      <c r="H16" s="14">
        <f t="shared" si="1"/>
        <v>44</v>
      </c>
      <c r="I16" s="14">
        <v>4</v>
      </c>
      <c r="J16" s="14">
        <v>40</v>
      </c>
      <c r="K16" s="14">
        <v>8</v>
      </c>
      <c r="L16" s="14">
        <v>30</v>
      </c>
      <c r="M16" s="13">
        <v>8</v>
      </c>
      <c r="N16" s="15">
        <f t="shared" si="6"/>
        <v>0.18181818181818182</v>
      </c>
      <c r="O16" s="44">
        <v>19205.990000000002</v>
      </c>
      <c r="P16" s="44">
        <v>19205.990000000002</v>
      </c>
      <c r="Q16" s="45">
        <f t="shared" si="2"/>
        <v>1</v>
      </c>
      <c r="R16" s="44">
        <v>19205.990000000002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19702.84</v>
      </c>
      <c r="H17" s="14">
        <f t="shared" si="1"/>
        <v>18</v>
      </c>
      <c r="I17" s="14">
        <v>3</v>
      </c>
      <c r="J17" s="14">
        <v>15</v>
      </c>
      <c r="K17" s="14">
        <v>4</v>
      </c>
      <c r="L17" s="14">
        <v>24</v>
      </c>
      <c r="M17" s="13">
        <v>4</v>
      </c>
      <c r="N17" s="15">
        <f t="shared" si="6"/>
        <v>0.22222222222222221</v>
      </c>
      <c r="O17" s="44">
        <v>19702.84</v>
      </c>
      <c r="P17" s="44">
        <v>19702.84</v>
      </c>
      <c r="Q17" s="45">
        <f t="shared" si="2"/>
        <v>1</v>
      </c>
      <c r="R17" s="44">
        <v>19702.84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11167.39</v>
      </c>
      <c r="H18" s="14">
        <f t="shared" si="1"/>
        <v>22</v>
      </c>
      <c r="I18" s="14">
        <v>5</v>
      </c>
      <c r="J18" s="14">
        <v>17</v>
      </c>
      <c r="K18" s="14">
        <v>1</v>
      </c>
      <c r="L18" s="14">
        <v>14</v>
      </c>
      <c r="M18" s="13">
        <v>5</v>
      </c>
      <c r="N18" s="15">
        <f t="shared" si="6"/>
        <v>4.5454545454545456E-2</v>
      </c>
      <c r="O18" s="44">
        <v>11167.39</v>
      </c>
      <c r="P18" s="44">
        <v>11167.39</v>
      </c>
      <c r="Q18" s="45">
        <f t="shared" si="2"/>
        <v>1</v>
      </c>
      <c r="R18" s="44">
        <v>11167.39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20407.82</v>
      </c>
      <c r="H19" s="14">
        <f t="shared" si="1"/>
        <v>18</v>
      </c>
      <c r="I19" s="14">
        <v>7</v>
      </c>
      <c r="J19" s="14">
        <v>11</v>
      </c>
      <c r="K19" s="14">
        <v>6</v>
      </c>
      <c r="L19" s="14">
        <v>32</v>
      </c>
      <c r="M19" s="13">
        <v>6</v>
      </c>
      <c r="N19" s="15">
        <f t="shared" si="6"/>
        <v>0.33333333333333331</v>
      </c>
      <c r="O19" s="44">
        <v>20407.82</v>
      </c>
      <c r="P19" s="44">
        <v>20407.82</v>
      </c>
      <c r="Q19" s="45">
        <f t="shared" si="2"/>
        <v>1</v>
      </c>
      <c r="R19" s="44">
        <v>20407.82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19</v>
      </c>
      <c r="I20" s="14">
        <v>2</v>
      </c>
      <c r="J20" s="14">
        <v>17</v>
      </c>
      <c r="K20" s="14">
        <v>1</v>
      </c>
      <c r="L20" s="14">
        <v>14</v>
      </c>
      <c r="M20" s="13">
        <v>1</v>
      </c>
      <c r="N20" s="15">
        <f t="shared" si="6"/>
        <v>5.2631578947368418E-2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7984.48</v>
      </c>
      <c r="H21" s="14">
        <f t="shared" si="1"/>
        <v>18</v>
      </c>
      <c r="I21" s="14">
        <v>3</v>
      </c>
      <c r="J21" s="14">
        <v>15</v>
      </c>
      <c r="K21" s="14">
        <v>0</v>
      </c>
      <c r="L21" s="14">
        <v>9</v>
      </c>
      <c r="M21" s="13">
        <v>0</v>
      </c>
      <c r="N21" s="15">
        <f t="shared" si="6"/>
        <v>0</v>
      </c>
      <c r="O21" s="44">
        <v>7984.48</v>
      </c>
      <c r="P21" s="44">
        <v>7984.48</v>
      </c>
      <c r="Q21" s="45">
        <f t="shared" si="2"/>
        <v>1</v>
      </c>
      <c r="R21" s="44">
        <v>7984.48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28945.57</v>
      </c>
      <c r="H22" s="14">
        <f t="shared" si="1"/>
        <v>27</v>
      </c>
      <c r="I22" s="14">
        <v>8</v>
      </c>
      <c r="J22" s="14">
        <v>19</v>
      </c>
      <c r="K22" s="14">
        <v>16</v>
      </c>
      <c r="L22" s="14">
        <v>48</v>
      </c>
      <c r="M22" s="13">
        <v>16</v>
      </c>
      <c r="N22" s="15">
        <f t="shared" si="6"/>
        <v>0.59259259259259256</v>
      </c>
      <c r="O22" s="44">
        <v>28945.57</v>
      </c>
      <c r="P22" s="44">
        <v>28945.57</v>
      </c>
      <c r="Q22" s="45">
        <f t="shared" si="2"/>
        <v>1</v>
      </c>
      <c r="R22" s="44">
        <v>28945.57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27875.48</v>
      </c>
      <c r="H23" s="14">
        <f t="shared" si="1"/>
        <v>30</v>
      </c>
      <c r="I23" s="14">
        <v>6</v>
      </c>
      <c r="J23" s="14">
        <v>24</v>
      </c>
      <c r="K23" s="14">
        <v>0</v>
      </c>
      <c r="L23" s="14">
        <v>44</v>
      </c>
      <c r="M23" s="13">
        <v>0</v>
      </c>
      <c r="N23" s="15">
        <f t="shared" si="6"/>
        <v>0</v>
      </c>
      <c r="O23" s="44">
        <v>27875.48</v>
      </c>
      <c r="P23" s="44">
        <v>27875.48</v>
      </c>
      <c r="Q23" s="45">
        <f t="shared" si="2"/>
        <v>1</v>
      </c>
      <c r="R23" s="44">
        <v>27875.48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5447.66</v>
      </c>
      <c r="H24" s="14">
        <f t="shared" si="1"/>
        <v>16</v>
      </c>
      <c r="I24" s="14">
        <v>0</v>
      </c>
      <c r="J24" s="14">
        <v>16</v>
      </c>
      <c r="K24" s="14">
        <v>1</v>
      </c>
      <c r="L24" s="14">
        <v>5</v>
      </c>
      <c r="M24" s="13">
        <v>1</v>
      </c>
      <c r="N24" s="15">
        <f t="shared" si="6"/>
        <v>6.25E-2</v>
      </c>
      <c r="O24" s="44">
        <v>5447.66</v>
      </c>
      <c r="P24" s="44">
        <v>5447.66</v>
      </c>
      <c r="Q24" s="45">
        <f t="shared" si="2"/>
        <v>1</v>
      </c>
      <c r="R24" s="44">
        <v>5447.66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31277.89</v>
      </c>
      <c r="H25" s="14">
        <f t="shared" si="1"/>
        <v>28</v>
      </c>
      <c r="I25" s="14">
        <v>2</v>
      </c>
      <c r="J25" s="14">
        <v>26</v>
      </c>
      <c r="K25" s="14">
        <v>1</v>
      </c>
      <c r="L25" s="14">
        <v>52</v>
      </c>
      <c r="M25" s="13">
        <v>1</v>
      </c>
      <c r="N25" s="15">
        <f t="shared" si="6"/>
        <v>3.5714285714285712E-2</v>
      </c>
      <c r="O25" s="44">
        <v>31277.89</v>
      </c>
      <c r="P25" s="44">
        <v>31277.89</v>
      </c>
      <c r="Q25" s="45">
        <f t="shared" si="2"/>
        <v>1</v>
      </c>
      <c r="R25" s="44">
        <v>31277.89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6</v>
      </c>
      <c r="I26" s="14">
        <v>0</v>
      </c>
      <c r="J26" s="14">
        <v>6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8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2512.13</v>
      </c>
      <c r="H27" s="14">
        <f t="shared" si="1"/>
        <v>13</v>
      </c>
      <c r="I27" s="14">
        <v>2</v>
      </c>
      <c r="J27" s="14">
        <v>11</v>
      </c>
      <c r="K27" s="14">
        <v>3</v>
      </c>
      <c r="L27" s="14">
        <v>8</v>
      </c>
      <c r="M27" s="13">
        <v>3</v>
      </c>
      <c r="N27" s="15">
        <f t="shared" si="6"/>
        <v>0.23076923076923078</v>
      </c>
      <c r="O27" s="44">
        <v>2512.13</v>
      </c>
      <c r="P27" s="44">
        <v>2512.13</v>
      </c>
      <c r="Q27" s="45">
        <f t="shared" si="2"/>
        <v>1</v>
      </c>
      <c r="R27" s="44">
        <v>2512.13</v>
      </c>
      <c r="S27" s="45">
        <f t="shared" si="3"/>
        <v>1</v>
      </c>
      <c r="T27" s="44">
        <f t="shared" si="4"/>
        <v>0</v>
      </c>
      <c r="U27" s="15">
        <f t="shared" si="5"/>
        <v>0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</v>
      </c>
      <c r="H28" s="14">
        <f t="shared" si="1"/>
        <v>4</v>
      </c>
      <c r="I28" s="14">
        <v>0</v>
      </c>
      <c r="J28" s="14">
        <v>4</v>
      </c>
      <c r="K28" s="14">
        <v>0</v>
      </c>
      <c r="L28" s="14">
        <v>0</v>
      </c>
      <c r="M28" s="13">
        <v>0</v>
      </c>
      <c r="N28" s="15">
        <f t="shared" si="6"/>
        <v>0</v>
      </c>
      <c r="O28" s="44">
        <v>1</v>
      </c>
      <c r="P28" s="44">
        <v>1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1</v>
      </c>
      <c r="U28" s="15">
        <f t="shared" si="5"/>
        <v>1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29907.24</v>
      </c>
      <c r="H29" s="14">
        <f t="shared" si="1"/>
        <v>35</v>
      </c>
      <c r="I29" s="14">
        <v>10</v>
      </c>
      <c r="J29" s="14">
        <v>25</v>
      </c>
      <c r="K29" s="14">
        <v>8</v>
      </c>
      <c r="L29" s="14">
        <v>42</v>
      </c>
      <c r="M29" s="13">
        <v>8</v>
      </c>
      <c r="N29" s="15">
        <f t="shared" si="6"/>
        <v>0.22857142857142856</v>
      </c>
      <c r="O29" s="44">
        <v>29907.24</v>
      </c>
      <c r="P29" s="44">
        <v>29907.24</v>
      </c>
      <c r="Q29" s="45">
        <f t="shared" si="2"/>
        <v>1</v>
      </c>
      <c r="R29" s="44">
        <v>29907.24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16</v>
      </c>
      <c r="I30" s="14">
        <v>2</v>
      </c>
      <c r="J30" s="14">
        <v>14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5381.06</v>
      </c>
      <c r="H31" s="14">
        <f t="shared" si="1"/>
        <v>9</v>
      </c>
      <c r="I31" s="14">
        <v>0</v>
      </c>
      <c r="J31" s="14">
        <v>9</v>
      </c>
      <c r="K31" s="14">
        <v>0</v>
      </c>
      <c r="L31" s="14">
        <v>5</v>
      </c>
      <c r="M31" s="13">
        <v>0</v>
      </c>
      <c r="N31" s="15">
        <f t="shared" si="6"/>
        <v>0</v>
      </c>
      <c r="O31" s="44">
        <v>5381.06</v>
      </c>
      <c r="P31" s="44">
        <v>5381.06</v>
      </c>
      <c r="Q31" s="45">
        <f t="shared" si="2"/>
        <v>1</v>
      </c>
      <c r="R31" s="44">
        <v>5381.06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18.7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10441.969999999999</v>
      </c>
      <c r="H32" s="14">
        <f t="shared" si="1"/>
        <v>11</v>
      </c>
      <c r="I32" s="14">
        <v>2</v>
      </c>
      <c r="J32" s="14">
        <v>9</v>
      </c>
      <c r="K32" s="14">
        <v>2</v>
      </c>
      <c r="L32" s="14">
        <v>24</v>
      </c>
      <c r="M32" s="13">
        <v>2</v>
      </c>
      <c r="N32" s="15">
        <f t="shared" si="6"/>
        <v>0.18181818181818182</v>
      </c>
      <c r="O32" s="44">
        <v>10441.969999999999</v>
      </c>
      <c r="P32" s="44">
        <v>10441.969999999999</v>
      </c>
      <c r="Q32" s="45">
        <f t="shared" si="2"/>
        <v>1</v>
      </c>
      <c r="R32" s="44">
        <v>10441.969999999999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4808.8599999999997</v>
      </c>
      <c r="H33" s="14">
        <f t="shared" si="1"/>
        <v>5</v>
      </c>
      <c r="I33" s="14">
        <v>0</v>
      </c>
      <c r="J33" s="14">
        <v>5</v>
      </c>
      <c r="K33" s="14">
        <v>0</v>
      </c>
      <c r="L33" s="14">
        <v>9</v>
      </c>
      <c r="M33" s="13">
        <v>0</v>
      </c>
      <c r="N33" s="15">
        <f t="shared" si="6"/>
        <v>0</v>
      </c>
      <c r="O33" s="44">
        <v>4808.8599999999997</v>
      </c>
      <c r="P33" s="44">
        <v>4808.8599999999997</v>
      </c>
      <c r="Q33" s="45">
        <f t="shared" si="2"/>
        <v>1</v>
      </c>
      <c r="R33" s="44">
        <v>4808.8599999999997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10255.620000000001</v>
      </c>
      <c r="H34" s="14">
        <f t="shared" si="1"/>
        <v>13</v>
      </c>
      <c r="I34" s="14">
        <v>1</v>
      </c>
      <c r="J34" s="14">
        <v>12</v>
      </c>
      <c r="K34" s="14">
        <v>0</v>
      </c>
      <c r="L34" s="14">
        <v>10</v>
      </c>
      <c r="M34" s="13">
        <v>0</v>
      </c>
      <c r="N34" s="15">
        <f t="shared" si="6"/>
        <v>0</v>
      </c>
      <c r="O34" s="44">
        <v>10255.620000000001</v>
      </c>
      <c r="P34" s="44">
        <v>10255.620000000001</v>
      </c>
      <c r="Q34" s="45">
        <f t="shared" si="2"/>
        <v>1</v>
      </c>
      <c r="R34" s="44">
        <v>10255.620000000001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f t="shared" si="1"/>
        <v>7</v>
      </c>
      <c r="I36" s="14">
        <v>1</v>
      </c>
      <c r="J36" s="14">
        <v>6</v>
      </c>
      <c r="K36" s="14">
        <v>3</v>
      </c>
      <c r="L36" s="14">
        <v>5</v>
      </c>
      <c r="M36" s="13">
        <v>3</v>
      </c>
      <c r="N36" s="15">
        <f t="shared" si="6"/>
        <v>0.42857142857142855</v>
      </c>
      <c r="O36" s="44">
        <v>5444.47</v>
      </c>
      <c r="P36" s="44">
        <v>5444.47</v>
      </c>
      <c r="Q36" s="45">
        <f t="shared" si="2"/>
        <v>1</v>
      </c>
      <c r="R36" s="44">
        <v>5444.47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7357.04</v>
      </c>
      <c r="H37" s="14">
        <f t="shared" si="1"/>
        <v>9</v>
      </c>
      <c r="I37" s="14">
        <v>2</v>
      </c>
      <c r="J37" s="14">
        <v>7</v>
      </c>
      <c r="K37" s="14">
        <v>2</v>
      </c>
      <c r="L37" s="14">
        <v>17</v>
      </c>
      <c r="M37" s="13">
        <v>2</v>
      </c>
      <c r="N37" s="15">
        <f t="shared" si="6"/>
        <v>0.22222222222222221</v>
      </c>
      <c r="O37" s="44">
        <v>7357.04</v>
      </c>
      <c r="P37" s="44">
        <v>7357.04</v>
      </c>
      <c r="Q37" s="45">
        <f t="shared" si="2"/>
        <v>1</v>
      </c>
      <c r="R37" s="44">
        <v>7357.04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5392.61</v>
      </c>
      <c r="H38" s="14">
        <f t="shared" si="1"/>
        <v>7</v>
      </c>
      <c r="I38" s="14">
        <v>0</v>
      </c>
      <c r="J38" s="14">
        <v>7</v>
      </c>
      <c r="K38" s="14">
        <v>1</v>
      </c>
      <c r="L38" s="14">
        <v>9</v>
      </c>
      <c r="M38" s="13">
        <v>1</v>
      </c>
      <c r="N38" s="15">
        <f t="shared" si="6"/>
        <v>0.14285714285714285</v>
      </c>
      <c r="O38" s="44">
        <v>5392.61</v>
      </c>
      <c r="P38" s="44">
        <v>5392.61</v>
      </c>
      <c r="Q38" s="45">
        <f t="shared" ref="Q38:Q69" si="7">IF(O38=0,0,P38/O38)</f>
        <v>1</v>
      </c>
      <c r="R38" s="44">
        <v>5392.61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5291.67</v>
      </c>
      <c r="H39" s="14">
        <f t="shared" si="1"/>
        <v>9</v>
      </c>
      <c r="I39" s="14">
        <v>1</v>
      </c>
      <c r="J39" s="14">
        <v>8</v>
      </c>
      <c r="K39" s="14">
        <v>3</v>
      </c>
      <c r="L39" s="14">
        <v>7</v>
      </c>
      <c r="M39" s="13">
        <v>3</v>
      </c>
      <c r="N39" s="15">
        <f t="shared" si="6"/>
        <v>0.33333333333333331</v>
      </c>
      <c r="O39" s="44">
        <v>5291.67</v>
      </c>
      <c r="P39" s="44">
        <v>5291.67</v>
      </c>
      <c r="Q39" s="45">
        <f t="shared" si="7"/>
        <v>1</v>
      </c>
      <c r="R39" s="44">
        <v>5291.67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32164.41</v>
      </c>
      <c r="H40" s="14">
        <v>26</v>
      </c>
      <c r="I40" s="14">
        <v>5</v>
      </c>
      <c r="J40" s="14">
        <v>27</v>
      </c>
      <c r="K40" s="14">
        <v>13</v>
      </c>
      <c r="L40" s="14">
        <v>36</v>
      </c>
      <c r="M40" s="13">
        <v>13</v>
      </c>
      <c r="N40" s="15">
        <f t="shared" si="6"/>
        <v>0.5</v>
      </c>
      <c r="O40" s="44">
        <v>32164.41</v>
      </c>
      <c r="P40" s="44">
        <v>32164.41</v>
      </c>
      <c r="Q40" s="45">
        <f t="shared" si="7"/>
        <v>1</v>
      </c>
      <c r="R40" s="44">
        <v>32164.41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10</v>
      </c>
      <c r="L41" s="14">
        <v>22</v>
      </c>
      <c r="M41" s="13">
        <v>10</v>
      </c>
      <c r="N41" s="15">
        <f t="shared" si="6"/>
        <v>0.625</v>
      </c>
      <c r="O41" s="44">
        <v>7452.86</v>
      </c>
      <c r="P41" s="44">
        <v>7452.86</v>
      </c>
      <c r="Q41" s="45">
        <f t="shared" si="7"/>
        <v>1</v>
      </c>
      <c r="R41" s="44">
        <v>7452.86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 ht="18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f t="shared" si="8"/>
        <v>15</v>
      </c>
      <c r="I42" s="14">
        <v>3</v>
      </c>
      <c r="J42" s="14">
        <v>12</v>
      </c>
      <c r="K42" s="14">
        <v>3</v>
      </c>
      <c r="L42" s="14">
        <v>25</v>
      </c>
      <c r="M42" s="13">
        <v>2</v>
      </c>
      <c r="N42" s="15">
        <f t="shared" si="6"/>
        <v>0.2</v>
      </c>
      <c r="O42" s="48">
        <v>11331.69</v>
      </c>
      <c r="P42" s="48">
        <v>11331.69</v>
      </c>
      <c r="Q42" s="45">
        <f t="shared" si="7"/>
        <v>1</v>
      </c>
      <c r="R42" s="44">
        <v>11331.69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27</v>
      </c>
      <c r="I43" s="14">
        <v>0</v>
      </c>
      <c r="J43" s="14">
        <v>27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5647.89</v>
      </c>
      <c r="H44" s="14">
        <f t="shared" si="8"/>
        <v>8</v>
      </c>
      <c r="I44" s="14">
        <v>1</v>
      </c>
      <c r="J44" s="14">
        <v>7</v>
      </c>
      <c r="K44" s="14">
        <v>4</v>
      </c>
      <c r="L44" s="14">
        <v>8</v>
      </c>
      <c r="M44" s="13">
        <v>4</v>
      </c>
      <c r="N44" s="15">
        <f t="shared" si="6"/>
        <v>0.5</v>
      </c>
      <c r="O44" s="44">
        <v>5647.89</v>
      </c>
      <c r="P44" s="44">
        <v>5647.89</v>
      </c>
      <c r="Q44" s="45">
        <f t="shared" si="7"/>
        <v>1</v>
      </c>
      <c r="R44" s="44">
        <v>5647.89</v>
      </c>
      <c r="S44" s="45">
        <f t="shared" ref="S44:S80" si="10">IF(P44=0,0,R44/P44)</f>
        <v>1</v>
      </c>
      <c r="T44" s="44">
        <f t="shared" ref="T44:T79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36468.5</v>
      </c>
      <c r="H45" s="14">
        <f t="shared" si="8"/>
        <v>17</v>
      </c>
      <c r="I45" s="14">
        <v>1</v>
      </c>
      <c r="J45" s="14">
        <v>16</v>
      </c>
      <c r="K45" s="14">
        <v>1</v>
      </c>
      <c r="L45" s="14">
        <v>15</v>
      </c>
      <c r="M45" s="13">
        <v>1</v>
      </c>
      <c r="N45" s="15">
        <f t="shared" si="6"/>
        <v>5.8823529411764705E-2</v>
      </c>
      <c r="O45" s="44">
        <v>36468.5</v>
      </c>
      <c r="P45" s="44">
        <v>36468.5</v>
      </c>
      <c r="Q45" s="45">
        <f t="shared" si="7"/>
        <v>1</v>
      </c>
      <c r="R45" s="44">
        <v>36468.5</v>
      </c>
      <c r="S45" s="45">
        <f t="shared" si="10"/>
        <v>1</v>
      </c>
      <c r="T45" s="44">
        <f t="shared" si="11"/>
        <v>0</v>
      </c>
      <c r="U45" s="15">
        <f t="shared" si="12"/>
        <v>0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7902.65</v>
      </c>
      <c r="H46" s="14">
        <f t="shared" si="8"/>
        <v>9</v>
      </c>
      <c r="I46" s="14">
        <v>1</v>
      </c>
      <c r="J46" s="14">
        <v>8</v>
      </c>
      <c r="K46" s="14">
        <v>0</v>
      </c>
      <c r="L46" s="14">
        <v>17</v>
      </c>
      <c r="M46" s="13">
        <v>0</v>
      </c>
      <c r="N46" s="15">
        <f t="shared" si="6"/>
        <v>0</v>
      </c>
      <c r="O46" s="44">
        <v>7902.65</v>
      </c>
      <c r="P46" s="44">
        <v>7902.65</v>
      </c>
      <c r="Q46" s="45">
        <f t="shared" si="7"/>
        <v>1</v>
      </c>
      <c r="R46" s="44">
        <v>7902.65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31666.09</v>
      </c>
      <c r="H47" s="14">
        <f t="shared" si="8"/>
        <v>20</v>
      </c>
      <c r="I47" s="14">
        <v>3</v>
      </c>
      <c r="J47" s="14">
        <v>17</v>
      </c>
      <c r="K47" s="14">
        <v>5</v>
      </c>
      <c r="L47" s="14">
        <v>24</v>
      </c>
      <c r="M47" s="13">
        <v>5</v>
      </c>
      <c r="N47" s="15">
        <f t="shared" si="6"/>
        <v>0.25</v>
      </c>
      <c r="O47" s="44">
        <v>31666.09</v>
      </c>
      <c r="P47" s="44">
        <v>31666.09</v>
      </c>
      <c r="Q47" s="45">
        <f t="shared" si="7"/>
        <v>1</v>
      </c>
      <c r="R47" s="44">
        <v>31666.09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29</v>
      </c>
      <c r="I48" s="14">
        <v>2</v>
      </c>
      <c r="J48" s="14">
        <v>27</v>
      </c>
      <c r="K48" s="14">
        <v>4</v>
      </c>
      <c r="L48" s="14">
        <v>4</v>
      </c>
      <c r="M48" s="13">
        <v>4</v>
      </c>
      <c r="N48" s="15">
        <f t="shared" si="6"/>
        <v>0.13793103448275862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13484.12</v>
      </c>
      <c r="H49" s="14">
        <f t="shared" si="8"/>
        <v>15</v>
      </c>
      <c r="I49" s="14">
        <v>0</v>
      </c>
      <c r="J49" s="14">
        <v>15</v>
      </c>
      <c r="K49" s="14">
        <v>2</v>
      </c>
      <c r="L49" s="14">
        <v>17</v>
      </c>
      <c r="M49" s="13">
        <v>2</v>
      </c>
      <c r="N49" s="15">
        <f t="shared" si="6"/>
        <v>0.13333333333333333</v>
      </c>
      <c r="O49" s="44">
        <v>13484.12</v>
      </c>
      <c r="P49" s="44">
        <v>13484.12</v>
      </c>
      <c r="Q49" s="45">
        <f t="shared" si="7"/>
        <v>1</v>
      </c>
      <c r="R49" s="44">
        <v>13484.12</v>
      </c>
      <c r="S49" s="45">
        <f t="shared" si="10"/>
        <v>1</v>
      </c>
      <c r="T49" s="44">
        <f t="shared" si="11"/>
        <v>0</v>
      </c>
      <c r="U49" s="15">
        <f t="shared" si="12"/>
        <v>0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19644.09</v>
      </c>
      <c r="H50" s="14">
        <f t="shared" si="8"/>
        <v>23</v>
      </c>
      <c r="I50" s="14">
        <v>1</v>
      </c>
      <c r="J50" s="14">
        <v>22</v>
      </c>
      <c r="K50" s="14">
        <v>3</v>
      </c>
      <c r="L50" s="14">
        <v>19</v>
      </c>
      <c r="M50" s="13">
        <v>3</v>
      </c>
      <c r="N50" s="15">
        <f t="shared" si="6"/>
        <v>0.13043478260869565</v>
      </c>
      <c r="O50" s="44">
        <v>19644.09</v>
      </c>
      <c r="P50" s="44">
        <v>19644.09</v>
      </c>
      <c r="Q50" s="45">
        <f t="shared" si="7"/>
        <v>1</v>
      </c>
      <c r="R50" s="44">
        <v>19644.09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10</v>
      </c>
      <c r="I51" s="14">
        <v>0</v>
      </c>
      <c r="J51" s="14">
        <v>10</v>
      </c>
      <c r="K51" s="14">
        <v>1</v>
      </c>
      <c r="L51" s="14">
        <v>6</v>
      </c>
      <c r="M51" s="13">
        <v>1</v>
      </c>
      <c r="N51" s="15">
        <v>0</v>
      </c>
      <c r="O51" s="44">
        <v>6290.58</v>
      </c>
      <c r="P51" s="44">
        <v>6290.58</v>
      </c>
      <c r="Q51" s="45">
        <f t="shared" si="7"/>
        <v>1</v>
      </c>
      <c r="R51" s="44">
        <v>6290.58</v>
      </c>
      <c r="S51" s="45">
        <f t="shared" si="10"/>
        <v>1</v>
      </c>
      <c r="T51" s="44">
        <f t="shared" si="11"/>
        <v>0</v>
      </c>
      <c r="U51" s="15">
        <f t="shared" si="12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3230.11</v>
      </c>
      <c r="H52" s="14">
        <v>10</v>
      </c>
      <c r="I52" s="14">
        <v>1</v>
      </c>
      <c r="J52" s="14">
        <v>10</v>
      </c>
      <c r="K52" s="14">
        <v>7</v>
      </c>
      <c r="L52" s="14">
        <v>9</v>
      </c>
      <c r="M52" s="13">
        <v>7</v>
      </c>
      <c r="N52" s="15">
        <f t="shared" ref="N52:N62" si="14">IF(H52=0,0,K52/H52)</f>
        <v>0.7</v>
      </c>
      <c r="O52" s="44">
        <v>3230.11</v>
      </c>
      <c r="P52" s="48">
        <v>3230.11</v>
      </c>
      <c r="Q52" s="45">
        <f t="shared" si="7"/>
        <v>1</v>
      </c>
      <c r="R52" s="44">
        <v>3230.11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5</v>
      </c>
      <c r="I54" s="14">
        <v>0</v>
      </c>
      <c r="J54" s="14">
        <v>5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10595.23</v>
      </c>
      <c r="H55" s="14">
        <f t="shared" si="15"/>
        <v>12</v>
      </c>
      <c r="I55" s="14">
        <v>2</v>
      </c>
      <c r="J55" s="14">
        <v>10</v>
      </c>
      <c r="K55" s="14">
        <v>0</v>
      </c>
      <c r="L55" s="14">
        <v>14</v>
      </c>
      <c r="M55" s="13">
        <v>2</v>
      </c>
      <c r="N55" s="15">
        <f t="shared" si="14"/>
        <v>0</v>
      </c>
      <c r="O55" s="44">
        <v>10595.23</v>
      </c>
      <c r="P55" s="44">
        <v>10595.23</v>
      </c>
      <c r="Q55" s="45">
        <f t="shared" si="7"/>
        <v>1</v>
      </c>
      <c r="R55" s="44">
        <v>10595.23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13</v>
      </c>
      <c r="I57" s="14">
        <v>3</v>
      </c>
      <c r="J57" s="14">
        <v>10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10</v>
      </c>
      <c r="I58" s="14">
        <v>0</v>
      </c>
      <c r="J58" s="14">
        <v>10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16857.78</v>
      </c>
      <c r="H59" s="14">
        <f t="shared" si="15"/>
        <v>14</v>
      </c>
      <c r="I59" s="14">
        <v>1</v>
      </c>
      <c r="J59" s="14">
        <v>13</v>
      </c>
      <c r="K59" s="14">
        <v>2</v>
      </c>
      <c r="L59" s="14">
        <v>15</v>
      </c>
      <c r="M59" s="13">
        <v>2</v>
      </c>
      <c r="N59" s="15">
        <f t="shared" si="14"/>
        <v>0.14285714285714285</v>
      </c>
      <c r="O59" s="44">
        <v>16857.78</v>
      </c>
      <c r="P59" s="44">
        <v>16857.78</v>
      </c>
      <c r="Q59" s="45">
        <f t="shared" si="7"/>
        <v>1</v>
      </c>
      <c r="R59" s="44">
        <v>16857.78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2094.1799999999998</v>
      </c>
      <c r="H60" s="14">
        <f t="shared" si="15"/>
        <v>5</v>
      </c>
      <c r="I60" s="14">
        <v>0</v>
      </c>
      <c r="J60" s="14">
        <v>5</v>
      </c>
      <c r="K60" s="14">
        <v>0</v>
      </c>
      <c r="L60" s="14">
        <v>3</v>
      </c>
      <c r="M60" s="13">
        <v>0</v>
      </c>
      <c r="N60" s="15">
        <f t="shared" si="14"/>
        <v>0</v>
      </c>
      <c r="O60" s="44">
        <v>2094.1799999999998</v>
      </c>
      <c r="P60" s="44">
        <v>2094.1799999999998</v>
      </c>
      <c r="Q60" s="45">
        <f t="shared" si="7"/>
        <v>1</v>
      </c>
      <c r="R60" s="44">
        <v>2094.1799999999998</v>
      </c>
      <c r="S60" s="45">
        <f t="shared" si="10"/>
        <v>1</v>
      </c>
      <c r="T60" s="44">
        <f t="shared" si="11"/>
        <v>0</v>
      </c>
      <c r="U60" s="15">
        <f t="shared" si="12"/>
        <v>0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15415.27</v>
      </c>
      <c r="H61" s="14">
        <f t="shared" si="15"/>
        <v>16</v>
      </c>
      <c r="I61" s="14">
        <v>5</v>
      </c>
      <c r="J61" s="14">
        <v>11</v>
      </c>
      <c r="K61" s="14">
        <v>3</v>
      </c>
      <c r="L61" s="14">
        <v>13</v>
      </c>
      <c r="M61" s="13">
        <v>3</v>
      </c>
      <c r="N61" s="15">
        <f t="shared" si="14"/>
        <v>0.1875</v>
      </c>
      <c r="O61" s="44">
        <v>15415.27</v>
      </c>
      <c r="P61" s="44">
        <v>15415.27</v>
      </c>
      <c r="Q61" s="45">
        <f t="shared" si="7"/>
        <v>1</v>
      </c>
      <c r="R61" s="44">
        <v>15415.27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 ht="14.25" customHeight="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12788.76</v>
      </c>
      <c r="H62" s="14">
        <f t="shared" si="15"/>
        <v>25</v>
      </c>
      <c r="I62" s="14">
        <v>4</v>
      </c>
      <c r="J62" s="14">
        <v>21</v>
      </c>
      <c r="K62" s="14">
        <v>4</v>
      </c>
      <c r="L62" s="14">
        <v>23</v>
      </c>
      <c r="M62" s="13">
        <v>4</v>
      </c>
      <c r="N62" s="15">
        <f t="shared" si="14"/>
        <v>0.16</v>
      </c>
      <c r="O62" s="44">
        <v>12788.76</v>
      </c>
      <c r="P62" s="44">
        <v>12788.76</v>
      </c>
      <c r="Q62" s="45">
        <f t="shared" si="7"/>
        <v>1</v>
      </c>
      <c r="R62" s="44">
        <v>12788.76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15</v>
      </c>
      <c r="I63" s="14">
        <v>1</v>
      </c>
      <c r="J63" s="14">
        <v>14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7"/>
        <v>1</v>
      </c>
      <c r="R63" s="44">
        <v>7750.29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11440</v>
      </c>
      <c r="H64" s="14">
        <f t="shared" si="15"/>
        <v>10</v>
      </c>
      <c r="I64" s="14">
        <v>0</v>
      </c>
      <c r="J64" s="14">
        <v>10</v>
      </c>
      <c r="K64" s="14">
        <v>5</v>
      </c>
      <c r="L64" s="14">
        <v>19</v>
      </c>
      <c r="M64" s="13">
        <v>5</v>
      </c>
      <c r="N64" s="15">
        <f t="shared" ref="N64:N73" si="17">IF(H64=0,0,K64/H64)</f>
        <v>0.5</v>
      </c>
      <c r="O64" s="44">
        <v>11440</v>
      </c>
      <c r="P64" s="44">
        <v>11440</v>
      </c>
      <c r="Q64" s="45">
        <f t="shared" si="7"/>
        <v>1</v>
      </c>
      <c r="R64" s="44">
        <v>11440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5</v>
      </c>
      <c r="I65" s="14">
        <v>0</v>
      </c>
      <c r="J65" s="14">
        <v>5</v>
      </c>
      <c r="K65" s="14">
        <v>0</v>
      </c>
      <c r="L65" s="14">
        <v>5</v>
      </c>
      <c r="M65" s="13">
        <v>0</v>
      </c>
      <c r="N65" s="15">
        <f t="shared" si="17"/>
        <v>0</v>
      </c>
      <c r="O65" s="44">
        <v>3537.99</v>
      </c>
      <c r="P65" s="44">
        <v>3537.99</v>
      </c>
      <c r="Q65" s="45">
        <f t="shared" si="7"/>
        <v>1</v>
      </c>
      <c r="R65" s="44">
        <v>3537.99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9598.2000000000007</v>
      </c>
      <c r="H66" s="14">
        <f t="shared" si="15"/>
        <v>11</v>
      </c>
      <c r="I66" s="14">
        <v>0</v>
      </c>
      <c r="J66" s="14">
        <v>11</v>
      </c>
      <c r="K66" s="14">
        <v>1</v>
      </c>
      <c r="L66" s="14">
        <v>11</v>
      </c>
      <c r="M66" s="13">
        <v>1</v>
      </c>
      <c r="N66" s="15">
        <f t="shared" si="17"/>
        <v>9.0909090909090912E-2</v>
      </c>
      <c r="O66" s="44">
        <v>9598.2000000000007</v>
      </c>
      <c r="P66" s="44">
        <v>9598.2000000000007</v>
      </c>
      <c r="Q66" s="45">
        <f t="shared" si="7"/>
        <v>1</v>
      </c>
      <c r="R66" s="44">
        <v>9598.2000000000007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5231.32</v>
      </c>
      <c r="H67" s="14">
        <f t="shared" si="15"/>
        <v>11</v>
      </c>
      <c r="I67" s="14">
        <v>4</v>
      </c>
      <c r="J67" s="14">
        <v>7</v>
      </c>
      <c r="K67" s="14">
        <v>0</v>
      </c>
      <c r="L67" s="14">
        <v>10</v>
      </c>
      <c r="M67" s="13">
        <v>0</v>
      </c>
      <c r="N67" s="15">
        <f t="shared" si="17"/>
        <v>0</v>
      </c>
      <c r="O67" s="44">
        <v>5231.32</v>
      </c>
      <c r="P67" s="44">
        <v>5231.32</v>
      </c>
      <c r="Q67" s="45">
        <f t="shared" si="7"/>
        <v>1</v>
      </c>
      <c r="R67" s="44">
        <v>5231.32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7084.37</v>
      </c>
      <c r="H68" s="14">
        <f t="shared" si="15"/>
        <v>11</v>
      </c>
      <c r="I68" s="14">
        <v>6</v>
      </c>
      <c r="J68" s="14">
        <v>5</v>
      </c>
      <c r="K68" s="14">
        <v>3</v>
      </c>
      <c r="L68" s="14">
        <v>6</v>
      </c>
      <c r="M68" s="13">
        <v>3</v>
      </c>
      <c r="N68" s="15">
        <f t="shared" si="17"/>
        <v>0.27272727272727271</v>
      </c>
      <c r="O68" s="44">
        <v>7084.37</v>
      </c>
      <c r="P68" s="44">
        <v>7084.37</v>
      </c>
      <c r="Q68" s="45">
        <f t="shared" si="7"/>
        <v>1</v>
      </c>
      <c r="R68" s="44">
        <v>7084.37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36145.67</v>
      </c>
      <c r="H69" s="14">
        <f t="shared" si="15"/>
        <v>47</v>
      </c>
      <c r="I69" s="14">
        <v>5</v>
      </c>
      <c r="J69" s="14">
        <v>42</v>
      </c>
      <c r="K69" s="14">
        <v>4</v>
      </c>
      <c r="L69" s="14">
        <v>49</v>
      </c>
      <c r="M69" s="13">
        <v>4</v>
      </c>
      <c r="N69" s="15">
        <f t="shared" si="17"/>
        <v>8.5106382978723402E-2</v>
      </c>
      <c r="O69" s="44">
        <v>36145.67</v>
      </c>
      <c r="P69" s="44">
        <v>36145.67</v>
      </c>
      <c r="Q69" s="45">
        <f t="shared" si="7"/>
        <v>1</v>
      </c>
      <c r="R69" s="44">
        <v>36145.67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16</v>
      </c>
      <c r="I70" s="14">
        <v>4</v>
      </c>
      <c r="J70" s="14">
        <v>12</v>
      </c>
      <c r="K70" s="14">
        <v>5</v>
      </c>
      <c r="L70" s="14">
        <v>10</v>
      </c>
      <c r="M70" s="13">
        <v>5</v>
      </c>
      <c r="N70" s="15">
        <f t="shared" si="17"/>
        <v>0.3125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11926.16</v>
      </c>
      <c r="H71" s="14">
        <f t="shared" si="15"/>
        <v>35</v>
      </c>
      <c r="I71" s="14">
        <v>0</v>
      </c>
      <c r="J71" s="14">
        <v>35</v>
      </c>
      <c r="K71" s="14">
        <v>6</v>
      </c>
      <c r="L71" s="14">
        <v>23</v>
      </c>
      <c r="M71" s="13">
        <v>6</v>
      </c>
      <c r="N71" s="15">
        <f t="shared" si="17"/>
        <v>0.17142857142857143</v>
      </c>
      <c r="O71" s="44">
        <v>11926.16</v>
      </c>
      <c r="P71" s="44">
        <v>11926.16</v>
      </c>
      <c r="Q71" s="45">
        <f t="shared" si="18"/>
        <v>1</v>
      </c>
      <c r="R71" s="44">
        <v>11926.16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43668.66</v>
      </c>
      <c r="H72" s="14">
        <f t="shared" si="15"/>
        <v>22</v>
      </c>
      <c r="I72" s="14">
        <v>3</v>
      </c>
      <c r="J72" s="14">
        <v>19</v>
      </c>
      <c r="K72" s="14">
        <v>2</v>
      </c>
      <c r="L72" s="14">
        <v>26</v>
      </c>
      <c r="M72" s="13">
        <v>2</v>
      </c>
      <c r="N72" s="15">
        <f t="shared" si="17"/>
        <v>9.0909090909090912E-2</v>
      </c>
      <c r="O72" s="44">
        <v>43668.66</v>
      </c>
      <c r="P72" s="44">
        <v>43668.66</v>
      </c>
      <c r="Q72" s="45">
        <f t="shared" si="18"/>
        <v>1</v>
      </c>
      <c r="R72" s="44">
        <v>43668.66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27064.880000000001</v>
      </c>
      <c r="H73" s="14">
        <f t="shared" si="15"/>
        <v>15</v>
      </c>
      <c r="I73" s="14">
        <v>1</v>
      </c>
      <c r="J73" s="14">
        <v>14</v>
      </c>
      <c r="K73" s="14">
        <v>3</v>
      </c>
      <c r="L73" s="14">
        <v>11</v>
      </c>
      <c r="M73" s="13">
        <v>3</v>
      </c>
      <c r="N73" s="15">
        <f t="shared" si="17"/>
        <v>0.2</v>
      </c>
      <c r="O73" s="44">
        <v>27064.880000000001</v>
      </c>
      <c r="P73" s="44">
        <v>27064.880000000001</v>
      </c>
      <c r="Q73" s="45">
        <f t="shared" si="18"/>
        <v>1</v>
      </c>
      <c r="R73" s="44">
        <v>27064.880000000001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 t="s">
        <v>232</v>
      </c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10</v>
      </c>
      <c r="I74" s="14">
        <v>4</v>
      </c>
      <c r="J74" s="14">
        <v>6</v>
      </c>
      <c r="K74" s="14">
        <v>2</v>
      </c>
      <c r="L74" s="14">
        <v>12</v>
      </c>
      <c r="M74" s="13">
        <v>2</v>
      </c>
      <c r="N74" s="15">
        <v>0</v>
      </c>
      <c r="O74" s="44">
        <v>9463.01</v>
      </c>
      <c r="P74" s="44">
        <v>9463.01</v>
      </c>
      <c r="Q74" s="45">
        <f t="shared" si="18"/>
        <v>1</v>
      </c>
      <c r="R74" s="44">
        <v>9463.01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 ht="15.75" customHeight="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5454.35</v>
      </c>
      <c r="H75" s="14">
        <f t="shared" si="15"/>
        <v>9</v>
      </c>
      <c r="I75" s="14">
        <v>0</v>
      </c>
      <c r="J75" s="14">
        <v>9</v>
      </c>
      <c r="K75" s="14">
        <v>1</v>
      </c>
      <c r="L75" s="14">
        <v>8</v>
      </c>
      <c r="M75" s="13">
        <v>1</v>
      </c>
      <c r="N75" s="15">
        <f t="shared" ref="N75:N80" si="19">IF(H75=0,0,K75/H75)</f>
        <v>0.1111111111111111</v>
      </c>
      <c r="O75" s="44">
        <f>122.8+5331.55</f>
        <v>5454.35</v>
      </c>
      <c r="P75" s="44">
        <f>O75</f>
        <v>5454.35</v>
      </c>
      <c r="Q75" s="45">
        <f t="shared" si="18"/>
        <v>1</v>
      </c>
      <c r="R75" s="44">
        <v>5454.35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 ht="17.25" customHeight="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3515.03</v>
      </c>
      <c r="H76" s="14">
        <f t="shared" si="15"/>
        <v>9</v>
      </c>
      <c r="I76" s="14">
        <v>0</v>
      </c>
      <c r="J76" s="14">
        <v>9</v>
      </c>
      <c r="K76" s="14">
        <v>1</v>
      </c>
      <c r="L76" s="14">
        <v>8</v>
      </c>
      <c r="M76" s="13">
        <v>1</v>
      </c>
      <c r="N76" s="15">
        <f t="shared" si="19"/>
        <v>0.1111111111111111</v>
      </c>
      <c r="O76" s="44">
        <v>3515.03</v>
      </c>
      <c r="P76" s="44">
        <v>3515.03</v>
      </c>
      <c r="Q76" s="45">
        <f t="shared" si="18"/>
        <v>1</v>
      </c>
      <c r="R76" s="44">
        <v>3515.03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5939.21</v>
      </c>
      <c r="H77" s="14">
        <f t="shared" si="15"/>
        <v>4</v>
      </c>
      <c r="I77" s="14">
        <v>0</v>
      </c>
      <c r="J77" s="14">
        <v>4</v>
      </c>
      <c r="K77" s="14">
        <v>0</v>
      </c>
      <c r="L77" s="14">
        <v>10</v>
      </c>
      <c r="M77" s="13">
        <v>0</v>
      </c>
      <c r="N77" s="15">
        <f t="shared" si="19"/>
        <v>0</v>
      </c>
      <c r="O77" s="44">
        <v>5939.21</v>
      </c>
      <c r="P77" s="44">
        <v>5939.21</v>
      </c>
      <c r="Q77" s="45">
        <f t="shared" si="18"/>
        <v>1</v>
      </c>
      <c r="R77" s="44">
        <v>5939.21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12389.19</v>
      </c>
      <c r="H78" s="14">
        <f t="shared" si="15"/>
        <v>40</v>
      </c>
      <c r="I78" s="14">
        <v>2</v>
      </c>
      <c r="J78" s="14">
        <v>38</v>
      </c>
      <c r="K78" s="14">
        <v>6</v>
      </c>
      <c r="L78" s="14">
        <v>26</v>
      </c>
      <c r="M78" s="13">
        <v>6</v>
      </c>
      <c r="N78" s="15">
        <f t="shared" si="19"/>
        <v>0.15</v>
      </c>
      <c r="O78" s="44">
        <v>12389.19</v>
      </c>
      <c r="P78" s="44">
        <v>12389.19</v>
      </c>
      <c r="Q78" s="45">
        <f t="shared" si="18"/>
        <v>1</v>
      </c>
      <c r="R78" s="44">
        <v>12389.19</v>
      </c>
      <c r="S78" s="45">
        <f t="shared" si="10"/>
        <v>1</v>
      </c>
      <c r="T78" s="44">
        <f t="shared" si="11"/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13504.369000000001</v>
      </c>
      <c r="H79" s="14">
        <f t="shared" si="15"/>
        <v>19</v>
      </c>
      <c r="I79" s="14">
        <v>2</v>
      </c>
      <c r="J79" s="14">
        <v>17</v>
      </c>
      <c r="K79" s="14">
        <v>1</v>
      </c>
      <c r="L79" s="14">
        <v>25</v>
      </c>
      <c r="M79" s="13">
        <v>1</v>
      </c>
      <c r="N79" s="15">
        <f t="shared" si="19"/>
        <v>5.2631578947368418E-2</v>
      </c>
      <c r="O79" s="44">
        <v>13504.369000000001</v>
      </c>
      <c r="P79" s="44">
        <v>13504.369000000001</v>
      </c>
      <c r="Q79" s="45">
        <f t="shared" si="18"/>
        <v>1</v>
      </c>
      <c r="R79" s="44">
        <v>13504.369000000001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783622.85899999994</v>
      </c>
      <c r="H80" s="19">
        <f t="shared" si="20"/>
        <v>1138</v>
      </c>
      <c r="I80" s="19">
        <f t="shared" si="20"/>
        <v>142</v>
      </c>
      <c r="J80" s="19">
        <f t="shared" si="20"/>
        <v>1003</v>
      </c>
      <c r="K80" s="19">
        <f t="shared" si="20"/>
        <v>179</v>
      </c>
      <c r="L80" s="19">
        <f t="shared" si="20"/>
        <v>1047</v>
      </c>
      <c r="M80" s="19">
        <f t="shared" si="20"/>
        <v>181</v>
      </c>
      <c r="N80" s="15">
        <f t="shared" si="19"/>
        <v>0.15729349736379614</v>
      </c>
      <c r="O80" s="46">
        <f>SUM(O6:O79)</f>
        <v>807123.73899999994</v>
      </c>
      <c r="P80" s="46">
        <f>SUM(P6:P79)</f>
        <v>807123.73899999994</v>
      </c>
      <c r="Q80" s="45">
        <f t="shared" si="18"/>
        <v>1</v>
      </c>
      <c r="R80" s="46">
        <f>SUM(R6:R79)</f>
        <v>807115.73899999994</v>
      </c>
      <c r="S80" s="45">
        <f t="shared" si="10"/>
        <v>0.99999008826080382</v>
      </c>
      <c r="T80" s="46">
        <f>SUM(T6:T79)</f>
        <v>7</v>
      </c>
      <c r="U80" s="15">
        <f t="shared" si="12"/>
        <v>8.6727717966426964E-6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U80"/>
  <sheetViews>
    <sheetView topLeftCell="A65" workbookViewId="0">
      <selection activeCell="H83" sqref="H83"/>
    </sheetView>
  </sheetViews>
  <sheetFormatPr defaultRowHeight="15"/>
  <cols>
    <col min="2" max="2" width="18.140625"/>
    <col min="3" max="3" width="17.140625"/>
    <col min="4" max="4" width="36.85546875"/>
    <col min="5" max="5" width="25.28515625"/>
    <col min="6" max="6" width="17.7109375"/>
    <col min="7" max="7" width="12.85546875"/>
    <col min="8" max="8" width="10.7109375"/>
    <col min="9" max="10" width="15.7109375"/>
    <col min="12" max="12" width="14.85546875"/>
    <col min="13" max="13" width="13.42578125"/>
    <col min="14" max="14" width="13.28515625"/>
    <col min="15" max="15" width="16.28515625" style="43"/>
    <col min="16" max="16" width="10.28515625" style="43"/>
    <col min="17" max="17" width="16.42578125"/>
    <col min="18" max="18" width="11.140625"/>
    <col min="19" max="19" width="17"/>
    <col min="20" max="20" width="12.28515625"/>
    <col min="21" max="21" width="15.28515625"/>
    <col min="22" max="1025" width="8.7109375"/>
  </cols>
  <sheetData>
    <row r="1" spans="1:21" ht="66" customHeight="1">
      <c r="A1" s="116" t="s">
        <v>233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66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6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23.7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 ht="21.75" customHeight="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 ht="21.75" customHeight="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8878.44</v>
      </c>
      <c r="H6" s="14">
        <f t="shared" ref="H6:H39" si="1">SUM(I6+J6)</f>
        <v>18</v>
      </c>
      <c r="I6" s="14">
        <v>4</v>
      </c>
      <c r="J6" s="14">
        <v>14</v>
      </c>
      <c r="K6" s="14">
        <v>0</v>
      </c>
      <c r="L6" s="14">
        <v>9</v>
      </c>
      <c r="M6" s="13">
        <v>0</v>
      </c>
      <c r="N6" s="15">
        <f>IF(H6=0,0,K6/H6)</f>
        <v>0</v>
      </c>
      <c r="O6" s="44">
        <v>8878.44</v>
      </c>
      <c r="P6" s="44">
        <v>8878.44</v>
      </c>
      <c r="Q6" s="45">
        <f t="shared" ref="Q6:Q37" si="2">IF(O6=0,0,P6/O6)</f>
        <v>1</v>
      </c>
      <c r="R6" s="44">
        <v>8878.44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 ht="18.75" customHeight="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1629.85</v>
      </c>
      <c r="H7" s="14">
        <f t="shared" si="1"/>
        <v>5</v>
      </c>
      <c r="I7" s="14">
        <v>0</v>
      </c>
      <c r="J7" s="14">
        <v>5</v>
      </c>
      <c r="K7" s="14">
        <v>5</v>
      </c>
      <c r="L7" s="14">
        <v>5</v>
      </c>
      <c r="M7" s="13">
        <v>5</v>
      </c>
      <c r="N7" s="15">
        <f>IF(H7=0,0,K7/H7)</f>
        <v>1</v>
      </c>
      <c r="O7" s="44">
        <v>1629.85</v>
      </c>
      <c r="P7" s="44">
        <v>1629.85</v>
      </c>
      <c r="Q7" s="45">
        <f t="shared" si="2"/>
        <v>1</v>
      </c>
      <c r="R7" s="44">
        <v>1492.05</v>
      </c>
      <c r="S7" s="45">
        <f t="shared" si="3"/>
        <v>0.91545234224008343</v>
      </c>
      <c r="T7" s="44">
        <f t="shared" si="4"/>
        <v>137.79999999999995</v>
      </c>
      <c r="U7" s="15">
        <f t="shared" si="5"/>
        <v>8.4547657759916531E-2</v>
      </c>
    </row>
    <row r="8" spans="1:21" ht="17.25" customHeight="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15</v>
      </c>
      <c r="I8" s="14">
        <v>4</v>
      </c>
      <c r="J8" s="14">
        <v>11</v>
      </c>
      <c r="K8" s="14">
        <v>1</v>
      </c>
      <c r="L8" s="14">
        <v>3</v>
      </c>
      <c r="M8" s="13">
        <v>1</v>
      </c>
      <c r="N8" s="15">
        <f>IF(H8=0,0,K8/H8)</f>
        <v>6.6666666666666666E-2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 ht="16.5" customHeight="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28</v>
      </c>
      <c r="I9" s="14">
        <v>0</v>
      </c>
      <c r="J9" s="14">
        <v>28</v>
      </c>
      <c r="K9" s="14">
        <v>1</v>
      </c>
      <c r="L9" s="14">
        <v>14</v>
      </c>
      <c r="M9" s="13">
        <v>1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 ht="18.75" customHeight="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 ht="18" customHeight="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21557.22</v>
      </c>
      <c r="H11" s="14">
        <f t="shared" si="1"/>
        <v>13</v>
      </c>
      <c r="I11" s="14">
        <v>2</v>
      </c>
      <c r="J11" s="14">
        <v>11</v>
      </c>
      <c r="K11" s="14">
        <v>3</v>
      </c>
      <c r="L11" s="14">
        <v>19</v>
      </c>
      <c r="M11" s="13">
        <v>3</v>
      </c>
      <c r="N11" s="15">
        <f t="shared" si="6"/>
        <v>0.23076923076923078</v>
      </c>
      <c r="O11" s="44">
        <v>21557.22</v>
      </c>
      <c r="P11" s="44">
        <v>21557.22</v>
      </c>
      <c r="Q11" s="45">
        <f t="shared" si="2"/>
        <v>1</v>
      </c>
      <c r="R11" s="44">
        <v>21557.22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6.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12</v>
      </c>
      <c r="I12" s="14">
        <v>0</v>
      </c>
      <c r="J12" s="14">
        <v>12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 ht="16.5" customHeight="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8223.99</v>
      </c>
      <c r="H13" s="14">
        <f t="shared" si="1"/>
        <v>15</v>
      </c>
      <c r="I13" s="14">
        <v>1</v>
      </c>
      <c r="J13" s="14">
        <v>14</v>
      </c>
      <c r="K13" s="14">
        <v>3</v>
      </c>
      <c r="L13" s="14">
        <v>10</v>
      </c>
      <c r="M13" s="13">
        <v>0</v>
      </c>
      <c r="N13" s="15">
        <f t="shared" si="6"/>
        <v>0.2</v>
      </c>
      <c r="O13" s="44">
        <v>8223.99</v>
      </c>
      <c r="P13" s="44">
        <v>8223.99</v>
      </c>
      <c r="Q13" s="45">
        <f t="shared" si="2"/>
        <v>1</v>
      </c>
      <c r="R13" s="44">
        <v>6389.81</v>
      </c>
      <c r="S13" s="45">
        <f t="shared" si="3"/>
        <v>0.77697200507296349</v>
      </c>
      <c r="T13" s="44">
        <f t="shared" si="4"/>
        <v>1834.1799999999994</v>
      </c>
      <c r="U13" s="15">
        <f t="shared" si="5"/>
        <v>0.22302799492703657</v>
      </c>
    </row>
    <row r="14" spans="1:21" ht="17.25" customHeight="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19971.53</v>
      </c>
      <c r="H14" s="14">
        <f t="shared" si="1"/>
        <v>17</v>
      </c>
      <c r="I14" s="14">
        <v>2</v>
      </c>
      <c r="J14" s="14">
        <v>15</v>
      </c>
      <c r="K14" s="14">
        <v>1</v>
      </c>
      <c r="L14" s="14">
        <v>19</v>
      </c>
      <c r="M14" s="13">
        <v>1</v>
      </c>
      <c r="N14" s="15">
        <f t="shared" si="6"/>
        <v>5.8823529411764705E-2</v>
      </c>
      <c r="O14" s="44">
        <v>19971.53</v>
      </c>
      <c r="P14" s="44">
        <v>19971.53</v>
      </c>
      <c r="Q14" s="45">
        <f t="shared" si="2"/>
        <v>1</v>
      </c>
      <c r="R14" s="44">
        <v>17909.439999999999</v>
      </c>
      <c r="S14" s="45">
        <f t="shared" si="3"/>
        <v>0.8967485215203842</v>
      </c>
      <c r="T14" s="44">
        <f t="shared" si="4"/>
        <v>2062.09</v>
      </c>
      <c r="U14" s="15">
        <f t="shared" si="5"/>
        <v>0.10325147847961574</v>
      </c>
    </row>
    <row r="15" spans="1:21" ht="19.5" customHeight="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f t="shared" si="1"/>
        <v>8</v>
      </c>
      <c r="I15" s="14">
        <v>0</v>
      </c>
      <c r="J15" s="14">
        <v>8</v>
      </c>
      <c r="K15" s="14">
        <v>1</v>
      </c>
      <c r="L15" s="14">
        <v>11</v>
      </c>
      <c r="M15" s="13">
        <v>1</v>
      </c>
      <c r="N15" s="15">
        <f t="shared" si="6"/>
        <v>0.125</v>
      </c>
      <c r="O15" s="44">
        <v>8116.73</v>
      </c>
      <c r="P15" s="44">
        <v>8116.73</v>
      </c>
      <c r="Q15" s="45">
        <f t="shared" si="2"/>
        <v>1</v>
      </c>
      <c r="R15" s="44">
        <v>8116.73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 ht="18" customHeight="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26364.05</v>
      </c>
      <c r="H16" s="14">
        <f t="shared" si="1"/>
        <v>44</v>
      </c>
      <c r="I16" s="14">
        <v>4</v>
      </c>
      <c r="J16" s="14">
        <v>40</v>
      </c>
      <c r="K16" s="14">
        <v>9</v>
      </c>
      <c r="L16" s="14">
        <v>41</v>
      </c>
      <c r="M16" s="13">
        <v>9</v>
      </c>
      <c r="N16" s="15">
        <f t="shared" si="6"/>
        <v>0.20454545454545456</v>
      </c>
      <c r="O16" s="44">
        <v>26364.05</v>
      </c>
      <c r="P16" s="44">
        <v>26364.05</v>
      </c>
      <c r="Q16" s="45">
        <f t="shared" si="2"/>
        <v>1</v>
      </c>
      <c r="R16" s="44">
        <v>19205.990000000002</v>
      </c>
      <c r="S16" s="45">
        <f t="shared" si="3"/>
        <v>0.72849163918290261</v>
      </c>
      <c r="T16" s="44">
        <f t="shared" si="4"/>
        <v>7158.0599999999977</v>
      </c>
      <c r="U16" s="15">
        <f t="shared" si="5"/>
        <v>0.27150836081709745</v>
      </c>
    </row>
    <row r="17" spans="1:21" ht="18.75" customHeight="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20667.080000000002</v>
      </c>
      <c r="H17" s="14">
        <f t="shared" si="1"/>
        <v>18</v>
      </c>
      <c r="I17" s="14">
        <v>3</v>
      </c>
      <c r="J17" s="14">
        <v>15</v>
      </c>
      <c r="K17" s="14">
        <v>4</v>
      </c>
      <c r="L17" s="14">
        <v>25</v>
      </c>
      <c r="M17" s="13">
        <v>4</v>
      </c>
      <c r="N17" s="15">
        <f t="shared" si="6"/>
        <v>0.22222222222222221</v>
      </c>
      <c r="O17" s="44">
        <v>20667.080000000002</v>
      </c>
      <c r="P17" s="44">
        <v>20667.080000000002</v>
      </c>
      <c r="Q17" s="45">
        <f t="shared" si="2"/>
        <v>1</v>
      </c>
      <c r="R17" s="44">
        <v>19702.84</v>
      </c>
      <c r="S17" s="45">
        <f t="shared" si="3"/>
        <v>0.95334415892327307</v>
      </c>
      <c r="T17" s="44">
        <f t="shared" si="4"/>
        <v>964.2400000000016</v>
      </c>
      <c r="U17" s="15">
        <f t="shared" si="5"/>
        <v>4.6655841076726927E-2</v>
      </c>
    </row>
    <row r="18" spans="1:21" ht="19.5" customHeight="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11167.39</v>
      </c>
      <c r="H18" s="14">
        <f t="shared" si="1"/>
        <v>23</v>
      </c>
      <c r="I18" s="14">
        <v>5</v>
      </c>
      <c r="J18" s="14">
        <v>18</v>
      </c>
      <c r="K18" s="14">
        <v>1</v>
      </c>
      <c r="L18" s="14">
        <v>14</v>
      </c>
      <c r="M18" s="13">
        <v>5</v>
      </c>
      <c r="N18" s="15">
        <f t="shared" si="6"/>
        <v>4.3478260869565216E-2</v>
      </c>
      <c r="O18" s="44">
        <v>11167.39</v>
      </c>
      <c r="P18" s="44">
        <v>11167.39</v>
      </c>
      <c r="Q18" s="45">
        <f t="shared" si="2"/>
        <v>1</v>
      </c>
      <c r="R18" s="44">
        <v>11167.39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 ht="16.5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20407.82</v>
      </c>
      <c r="H19" s="14">
        <f t="shared" si="1"/>
        <v>18</v>
      </c>
      <c r="I19" s="14">
        <v>7</v>
      </c>
      <c r="J19" s="14">
        <v>11</v>
      </c>
      <c r="K19" s="14">
        <v>6</v>
      </c>
      <c r="L19" s="14">
        <v>32</v>
      </c>
      <c r="M19" s="13">
        <v>6</v>
      </c>
      <c r="N19" s="15">
        <f t="shared" si="6"/>
        <v>0.33333333333333331</v>
      </c>
      <c r="O19" s="44">
        <v>20407.82</v>
      </c>
      <c r="P19" s="44">
        <v>20407.82</v>
      </c>
      <c r="Q19" s="45">
        <f t="shared" si="2"/>
        <v>1</v>
      </c>
      <c r="R19" s="44">
        <v>20407.82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 ht="16.5" customHeight="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19</v>
      </c>
      <c r="I20" s="14">
        <v>2</v>
      </c>
      <c r="J20" s="14">
        <v>17</v>
      </c>
      <c r="K20" s="14">
        <v>1</v>
      </c>
      <c r="L20" s="14">
        <v>14</v>
      </c>
      <c r="M20" s="13">
        <v>1</v>
      </c>
      <c r="N20" s="15">
        <f t="shared" si="6"/>
        <v>5.2631578947368418E-2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 ht="17.25" customHeight="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10039.86</v>
      </c>
      <c r="H21" s="14">
        <f t="shared" si="1"/>
        <v>19</v>
      </c>
      <c r="I21" s="14">
        <v>3</v>
      </c>
      <c r="J21" s="14">
        <v>16</v>
      </c>
      <c r="K21" s="14">
        <v>0</v>
      </c>
      <c r="L21" s="14">
        <v>14</v>
      </c>
      <c r="M21" s="13">
        <v>0</v>
      </c>
      <c r="N21" s="15">
        <f t="shared" si="6"/>
        <v>0</v>
      </c>
      <c r="O21" s="44">
        <v>10039.86</v>
      </c>
      <c r="P21" s="44">
        <v>10039.86</v>
      </c>
      <c r="Q21" s="45">
        <f t="shared" si="2"/>
        <v>1</v>
      </c>
      <c r="R21" s="44">
        <v>7984.48</v>
      </c>
      <c r="S21" s="45">
        <f t="shared" si="3"/>
        <v>0.79527802180508489</v>
      </c>
      <c r="T21" s="44">
        <f t="shared" si="4"/>
        <v>2055.380000000001</v>
      </c>
      <c r="U21" s="15">
        <f t="shared" si="5"/>
        <v>0.20472197819491517</v>
      </c>
    </row>
    <row r="22" spans="1:21" ht="18" customHeight="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28945.57</v>
      </c>
      <c r="H22" s="14">
        <f t="shared" si="1"/>
        <v>27</v>
      </c>
      <c r="I22" s="14">
        <v>8</v>
      </c>
      <c r="J22" s="14">
        <v>19</v>
      </c>
      <c r="K22" s="14">
        <v>16</v>
      </c>
      <c r="L22" s="14">
        <v>48</v>
      </c>
      <c r="M22" s="13">
        <v>16</v>
      </c>
      <c r="N22" s="15">
        <f t="shared" si="6"/>
        <v>0.59259259259259256</v>
      </c>
      <c r="O22" s="44">
        <v>28945.57</v>
      </c>
      <c r="P22" s="44">
        <v>28945.57</v>
      </c>
      <c r="Q22" s="45">
        <f t="shared" si="2"/>
        <v>1</v>
      </c>
      <c r="R22" s="44">
        <v>28945.57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 ht="15.75" customHeight="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30780.66</v>
      </c>
      <c r="H23" s="14">
        <f t="shared" si="1"/>
        <v>31</v>
      </c>
      <c r="I23" s="14">
        <v>7</v>
      </c>
      <c r="J23" s="14">
        <v>24</v>
      </c>
      <c r="K23" s="14">
        <v>1</v>
      </c>
      <c r="L23" s="14">
        <v>46</v>
      </c>
      <c r="M23" s="13">
        <v>1</v>
      </c>
      <c r="N23" s="15">
        <f t="shared" si="6"/>
        <v>3.2258064516129031E-2</v>
      </c>
      <c r="O23" s="44">
        <v>30780.66</v>
      </c>
      <c r="P23" s="44">
        <v>30780.66</v>
      </c>
      <c r="Q23" s="45">
        <f t="shared" si="2"/>
        <v>1</v>
      </c>
      <c r="R23" s="44">
        <v>27875.48</v>
      </c>
      <c r="S23" s="45">
        <f t="shared" si="3"/>
        <v>0.90561670867356314</v>
      </c>
      <c r="T23" s="44">
        <f t="shared" si="4"/>
        <v>2905.1800000000003</v>
      </c>
      <c r="U23" s="15">
        <f t="shared" si="5"/>
        <v>9.4383291326436802E-2</v>
      </c>
    </row>
    <row r="24" spans="1:21" ht="15" customHeight="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7771.41</v>
      </c>
      <c r="H24" s="14">
        <f t="shared" si="1"/>
        <v>16</v>
      </c>
      <c r="I24" s="14">
        <v>0</v>
      </c>
      <c r="J24" s="14">
        <v>16</v>
      </c>
      <c r="K24" s="14">
        <v>3</v>
      </c>
      <c r="L24" s="14">
        <v>14</v>
      </c>
      <c r="M24" s="13">
        <v>3</v>
      </c>
      <c r="N24" s="15">
        <f t="shared" si="6"/>
        <v>0.1875</v>
      </c>
      <c r="O24" s="44">
        <v>7771.41</v>
      </c>
      <c r="P24" s="44">
        <v>7771.41</v>
      </c>
      <c r="Q24" s="45">
        <f t="shared" si="2"/>
        <v>1</v>
      </c>
      <c r="R24" s="44">
        <v>5447.66</v>
      </c>
      <c r="S24" s="45">
        <f t="shared" si="3"/>
        <v>0.70098733691826831</v>
      </c>
      <c r="T24" s="44">
        <f t="shared" si="4"/>
        <v>2323.75</v>
      </c>
      <c r="U24" s="15">
        <f t="shared" si="5"/>
        <v>0.29901266308173163</v>
      </c>
    </row>
    <row r="25" spans="1:21" ht="16.5" customHeight="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35190.199999999997</v>
      </c>
      <c r="H25" s="14">
        <f t="shared" si="1"/>
        <v>28</v>
      </c>
      <c r="I25" s="14">
        <v>2</v>
      </c>
      <c r="J25" s="14">
        <v>26</v>
      </c>
      <c r="K25" s="14">
        <v>1</v>
      </c>
      <c r="L25" s="14">
        <v>58</v>
      </c>
      <c r="M25" s="13">
        <v>1</v>
      </c>
      <c r="N25" s="15">
        <f t="shared" si="6"/>
        <v>3.5714285714285712E-2</v>
      </c>
      <c r="O25" s="44">
        <v>35190.199999999997</v>
      </c>
      <c r="P25" s="44">
        <v>35190.199999999997</v>
      </c>
      <c r="Q25" s="45">
        <f t="shared" si="2"/>
        <v>1</v>
      </c>
      <c r="R25" s="44">
        <v>31277.89</v>
      </c>
      <c r="S25" s="45">
        <f t="shared" si="3"/>
        <v>0.88882387710214783</v>
      </c>
      <c r="T25" s="44">
        <f t="shared" si="4"/>
        <v>3912.3099999999977</v>
      </c>
      <c r="U25" s="15">
        <f t="shared" si="5"/>
        <v>0.11117612289785218</v>
      </c>
    </row>
    <row r="26" spans="1:21" ht="15.75" customHeight="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6</v>
      </c>
      <c r="I26" s="14">
        <v>0</v>
      </c>
      <c r="J26" s="14">
        <v>6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2512.13</v>
      </c>
      <c r="H27" s="14">
        <f t="shared" si="1"/>
        <v>13</v>
      </c>
      <c r="I27" s="14">
        <v>2</v>
      </c>
      <c r="J27" s="14">
        <v>11</v>
      </c>
      <c r="K27" s="14">
        <v>3</v>
      </c>
      <c r="L27" s="14">
        <v>8</v>
      </c>
      <c r="M27" s="13">
        <v>3</v>
      </c>
      <c r="N27" s="15">
        <f t="shared" si="6"/>
        <v>0.23076923076923078</v>
      </c>
      <c r="O27" s="44">
        <v>2512.13</v>
      </c>
      <c r="P27" s="44">
        <v>2512.13</v>
      </c>
      <c r="Q27" s="45">
        <f t="shared" si="2"/>
        <v>1</v>
      </c>
      <c r="R27" s="44">
        <v>2512.13</v>
      </c>
      <c r="S27" s="45">
        <f t="shared" si="3"/>
        <v>1</v>
      </c>
      <c r="T27" s="44">
        <f t="shared" si="4"/>
        <v>0</v>
      </c>
      <c r="U27" s="15">
        <f t="shared" si="5"/>
        <v>0</v>
      </c>
    </row>
    <row r="28" spans="1:21" ht="16.5" customHeight="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828.27</v>
      </c>
      <c r="H28" s="14">
        <f t="shared" si="1"/>
        <v>4</v>
      </c>
      <c r="I28" s="14">
        <v>0</v>
      </c>
      <c r="J28" s="14">
        <v>4</v>
      </c>
      <c r="K28" s="14">
        <v>0</v>
      </c>
      <c r="L28" s="14">
        <v>5</v>
      </c>
      <c r="M28" s="13">
        <v>0</v>
      </c>
      <c r="N28" s="15">
        <f t="shared" si="6"/>
        <v>0</v>
      </c>
      <c r="O28" s="44">
        <v>828.27</v>
      </c>
      <c r="P28" s="44">
        <v>828.27</v>
      </c>
      <c r="Q28" s="45">
        <f t="shared" si="2"/>
        <v>1</v>
      </c>
      <c r="R28" s="44">
        <v>0</v>
      </c>
      <c r="S28" s="45">
        <f t="shared" si="3"/>
        <v>0</v>
      </c>
      <c r="T28" s="44">
        <f t="shared" si="4"/>
        <v>828.27</v>
      </c>
      <c r="U28" s="15">
        <f t="shared" si="5"/>
        <v>1</v>
      </c>
    </row>
    <row r="29" spans="1:21" ht="15.75" customHeight="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33280.129999999997</v>
      </c>
      <c r="H29" s="14">
        <f t="shared" si="1"/>
        <v>37</v>
      </c>
      <c r="I29" s="14">
        <v>10</v>
      </c>
      <c r="J29" s="14">
        <v>27</v>
      </c>
      <c r="K29" s="14">
        <v>13</v>
      </c>
      <c r="L29" s="14">
        <v>51</v>
      </c>
      <c r="M29" s="13">
        <v>13</v>
      </c>
      <c r="N29" s="15">
        <f t="shared" si="6"/>
        <v>0.35135135135135137</v>
      </c>
      <c r="O29" s="44">
        <v>33280.129999999997</v>
      </c>
      <c r="P29" s="44">
        <v>33280.129999999997</v>
      </c>
      <c r="Q29" s="45">
        <f t="shared" si="2"/>
        <v>1</v>
      </c>
      <c r="R29" s="44">
        <v>29907.24</v>
      </c>
      <c r="S29" s="45">
        <f t="shared" si="3"/>
        <v>0.89865153771935402</v>
      </c>
      <c r="T29" s="44">
        <f t="shared" si="4"/>
        <v>3372.8899999999958</v>
      </c>
      <c r="U29" s="15">
        <f t="shared" si="5"/>
        <v>0.10134846228064602</v>
      </c>
    </row>
    <row r="30" spans="1:21" ht="16.5" customHeight="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16</v>
      </c>
      <c r="I30" s="14">
        <v>2</v>
      </c>
      <c r="J30" s="14">
        <v>14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 ht="17.25" customHeight="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6887.02</v>
      </c>
      <c r="H31" s="14">
        <f t="shared" si="1"/>
        <v>9</v>
      </c>
      <c r="I31" s="14">
        <v>0</v>
      </c>
      <c r="J31" s="14">
        <v>9</v>
      </c>
      <c r="K31" s="14">
        <v>2</v>
      </c>
      <c r="L31" s="14">
        <v>7</v>
      </c>
      <c r="M31" s="13">
        <v>2</v>
      </c>
      <c r="N31" s="15">
        <f t="shared" si="6"/>
        <v>0.22222222222222221</v>
      </c>
      <c r="O31" s="44">
        <v>6887.02</v>
      </c>
      <c r="P31" s="44">
        <v>6887.02</v>
      </c>
      <c r="Q31" s="45">
        <f t="shared" si="2"/>
        <v>1</v>
      </c>
      <c r="R31" s="44">
        <v>5381.06</v>
      </c>
      <c r="S31" s="45">
        <f t="shared" si="3"/>
        <v>0.78133358114249707</v>
      </c>
      <c r="T31" s="44">
        <f t="shared" si="4"/>
        <v>1505.96</v>
      </c>
      <c r="U31" s="15">
        <f t="shared" si="5"/>
        <v>0.21866641885750296</v>
      </c>
    </row>
    <row r="32" spans="1:21" ht="1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12872.6</v>
      </c>
      <c r="H32" s="14">
        <f t="shared" si="1"/>
        <v>12</v>
      </c>
      <c r="I32" s="14">
        <v>2</v>
      </c>
      <c r="J32" s="14">
        <v>10</v>
      </c>
      <c r="K32" s="14">
        <v>2</v>
      </c>
      <c r="L32" s="14">
        <v>25</v>
      </c>
      <c r="M32" s="13">
        <v>2</v>
      </c>
      <c r="N32" s="15">
        <f t="shared" si="6"/>
        <v>0.16666666666666666</v>
      </c>
      <c r="O32" s="44">
        <v>12872.6</v>
      </c>
      <c r="P32" s="44">
        <v>12872.6</v>
      </c>
      <c r="Q32" s="45">
        <f t="shared" si="2"/>
        <v>1</v>
      </c>
      <c r="R32" s="44">
        <v>10441.969999999999</v>
      </c>
      <c r="S32" s="45">
        <f t="shared" si="3"/>
        <v>0.81117800599723433</v>
      </c>
      <c r="T32" s="44">
        <f t="shared" si="4"/>
        <v>2430.630000000001</v>
      </c>
      <c r="U32" s="15">
        <f t="shared" si="5"/>
        <v>0.18882199400276564</v>
      </c>
    </row>
    <row r="33" spans="1:21" ht="16.5" customHeight="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6173.02</v>
      </c>
      <c r="H33" s="14">
        <f t="shared" si="1"/>
        <v>5</v>
      </c>
      <c r="I33" s="14">
        <v>0</v>
      </c>
      <c r="J33" s="14">
        <v>5</v>
      </c>
      <c r="K33" s="14">
        <v>0</v>
      </c>
      <c r="L33" s="14">
        <v>10</v>
      </c>
      <c r="M33" s="13">
        <v>0</v>
      </c>
      <c r="N33" s="15">
        <f t="shared" si="6"/>
        <v>0</v>
      </c>
      <c r="O33" s="44">
        <v>6173.02</v>
      </c>
      <c r="P33" s="44">
        <v>6173.02</v>
      </c>
      <c r="Q33" s="45">
        <f t="shared" si="2"/>
        <v>1</v>
      </c>
      <c r="R33" s="44">
        <v>4808.8599999999997</v>
      </c>
      <c r="S33" s="45">
        <f t="shared" si="3"/>
        <v>0.77901254167328138</v>
      </c>
      <c r="T33" s="44">
        <f t="shared" si="4"/>
        <v>1364.1600000000008</v>
      </c>
      <c r="U33" s="15">
        <f t="shared" si="5"/>
        <v>0.22098745832671862</v>
      </c>
    </row>
    <row r="34" spans="1:21" ht="19.5" customHeight="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14312.49</v>
      </c>
      <c r="H34" s="14">
        <f t="shared" si="1"/>
        <v>13</v>
      </c>
      <c r="I34" s="14">
        <v>1</v>
      </c>
      <c r="J34" s="14">
        <v>12</v>
      </c>
      <c r="K34" s="14">
        <v>0</v>
      </c>
      <c r="L34" s="14">
        <v>13</v>
      </c>
      <c r="M34" s="13">
        <v>0</v>
      </c>
      <c r="N34" s="15">
        <f t="shared" si="6"/>
        <v>0</v>
      </c>
      <c r="O34" s="44">
        <v>14312.49</v>
      </c>
      <c r="P34" s="44">
        <v>14312.49</v>
      </c>
      <c r="Q34" s="45">
        <f t="shared" si="2"/>
        <v>1</v>
      </c>
      <c r="R34" s="44">
        <v>10255.620000000001</v>
      </c>
      <c r="S34" s="45">
        <f t="shared" si="3"/>
        <v>0.71655036964217977</v>
      </c>
      <c r="T34" s="44">
        <f t="shared" si="4"/>
        <v>4056.869999999999</v>
      </c>
      <c r="U34" s="15">
        <f t="shared" si="5"/>
        <v>0.28344963035782028</v>
      </c>
    </row>
    <row r="35" spans="1:21" ht="18" customHeight="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 ht="16.5" customHeight="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f t="shared" si="1"/>
        <v>7</v>
      </c>
      <c r="I36" s="14">
        <v>1</v>
      </c>
      <c r="J36" s="14">
        <v>6</v>
      </c>
      <c r="K36" s="14">
        <v>3</v>
      </c>
      <c r="L36" s="14">
        <v>5</v>
      </c>
      <c r="M36" s="13">
        <v>3</v>
      </c>
      <c r="N36" s="15">
        <f t="shared" si="6"/>
        <v>0.42857142857142855</v>
      </c>
      <c r="O36" s="44">
        <v>5444.47</v>
      </c>
      <c r="P36" s="44">
        <v>5444.47</v>
      </c>
      <c r="Q36" s="45">
        <f t="shared" si="2"/>
        <v>1</v>
      </c>
      <c r="R36" s="44">
        <v>5444.47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 ht="18" customHeight="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7357.04</v>
      </c>
      <c r="H37" s="14">
        <f t="shared" si="1"/>
        <v>9</v>
      </c>
      <c r="I37" s="14">
        <v>2</v>
      </c>
      <c r="J37" s="14">
        <v>7</v>
      </c>
      <c r="K37" s="14">
        <v>2</v>
      </c>
      <c r="L37" s="14">
        <v>17</v>
      </c>
      <c r="M37" s="13">
        <v>2</v>
      </c>
      <c r="N37" s="15">
        <f t="shared" si="6"/>
        <v>0.22222222222222221</v>
      </c>
      <c r="O37" s="44">
        <v>7357.04</v>
      </c>
      <c r="P37" s="44">
        <v>7357.04</v>
      </c>
      <c r="Q37" s="45">
        <f t="shared" si="2"/>
        <v>1</v>
      </c>
      <c r="R37" s="44">
        <v>7357.04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 ht="18" customHeight="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5754.36</v>
      </c>
      <c r="H38" s="14">
        <f t="shared" si="1"/>
        <v>7</v>
      </c>
      <c r="I38" s="14">
        <v>0</v>
      </c>
      <c r="J38" s="14">
        <v>7</v>
      </c>
      <c r="K38" s="14">
        <v>1</v>
      </c>
      <c r="L38" s="14">
        <v>10</v>
      </c>
      <c r="M38" s="13">
        <v>1</v>
      </c>
      <c r="N38" s="15">
        <f t="shared" si="6"/>
        <v>0.14285714285714285</v>
      </c>
      <c r="O38" s="44">
        <v>5754.36</v>
      </c>
      <c r="P38" s="44">
        <v>5754.36</v>
      </c>
      <c r="Q38" s="45">
        <f t="shared" ref="Q38:Q69" si="7">IF(O38=0,0,P38/O38)</f>
        <v>1</v>
      </c>
      <c r="R38" s="44">
        <v>5392.61</v>
      </c>
      <c r="S38" s="45">
        <f t="shared" si="3"/>
        <v>0.93713462487574639</v>
      </c>
      <c r="T38" s="44">
        <f t="shared" si="4"/>
        <v>361.75</v>
      </c>
      <c r="U38" s="15">
        <f t="shared" si="5"/>
        <v>6.2865375124253609E-2</v>
      </c>
    </row>
    <row r="39" spans="1:21" ht="17.25" customHeight="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5291.67</v>
      </c>
      <c r="H39" s="14">
        <f t="shared" si="1"/>
        <v>10</v>
      </c>
      <c r="I39" s="14">
        <v>1</v>
      </c>
      <c r="J39" s="14">
        <v>9</v>
      </c>
      <c r="K39" s="14">
        <v>3</v>
      </c>
      <c r="L39" s="14">
        <v>7</v>
      </c>
      <c r="M39" s="13">
        <v>3</v>
      </c>
      <c r="N39" s="15">
        <f t="shared" si="6"/>
        <v>0.3</v>
      </c>
      <c r="O39" s="44">
        <v>5291.67</v>
      </c>
      <c r="P39" s="44">
        <v>5291.67</v>
      </c>
      <c r="Q39" s="45">
        <f t="shared" si="7"/>
        <v>1</v>
      </c>
      <c r="R39" s="44">
        <v>5291.67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 ht="17.25" customHeight="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37640.82</v>
      </c>
      <c r="H40" s="14">
        <v>26</v>
      </c>
      <c r="I40" s="14">
        <v>5</v>
      </c>
      <c r="J40" s="14">
        <v>28</v>
      </c>
      <c r="K40" s="14">
        <v>14</v>
      </c>
      <c r="L40" s="14">
        <v>43</v>
      </c>
      <c r="M40" s="13">
        <v>14</v>
      </c>
      <c r="N40" s="15">
        <f t="shared" si="6"/>
        <v>0.53846153846153844</v>
      </c>
      <c r="O40" s="44">
        <v>37640.82</v>
      </c>
      <c r="P40" s="44">
        <v>37640.82</v>
      </c>
      <c r="Q40" s="45">
        <f t="shared" si="7"/>
        <v>1</v>
      </c>
      <c r="R40" s="44">
        <v>32164.41</v>
      </c>
      <c r="S40" s="45">
        <f t="shared" si="3"/>
        <v>0.85450874874670635</v>
      </c>
      <c r="T40" s="44">
        <f t="shared" si="4"/>
        <v>5476.41</v>
      </c>
      <c r="U40" s="15">
        <f t="shared" si="5"/>
        <v>0.14549125125329362</v>
      </c>
    </row>
    <row r="41" spans="1:21" ht="16.5" customHeight="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12</v>
      </c>
      <c r="L41" s="14">
        <v>22</v>
      </c>
      <c r="M41" s="13">
        <v>12</v>
      </c>
      <c r="N41" s="15">
        <f t="shared" si="6"/>
        <v>0.75</v>
      </c>
      <c r="O41" s="44">
        <v>7452.86</v>
      </c>
      <c r="P41" s="44">
        <v>7452.86</v>
      </c>
      <c r="Q41" s="45">
        <f t="shared" si="7"/>
        <v>1</v>
      </c>
      <c r="R41" s="44">
        <v>7452.86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 ht="20.25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f t="shared" si="8"/>
        <v>15</v>
      </c>
      <c r="I42" s="14">
        <v>3</v>
      </c>
      <c r="J42" s="14">
        <v>12</v>
      </c>
      <c r="K42" s="14">
        <v>3</v>
      </c>
      <c r="L42" s="14">
        <v>25</v>
      </c>
      <c r="M42" s="13">
        <v>2</v>
      </c>
      <c r="N42" s="15">
        <f t="shared" si="6"/>
        <v>0.2</v>
      </c>
      <c r="O42" s="48">
        <v>11331.69</v>
      </c>
      <c r="P42" s="48">
        <v>11331.69</v>
      </c>
      <c r="Q42" s="45">
        <f t="shared" si="7"/>
        <v>1</v>
      </c>
      <c r="R42" s="44">
        <v>11331.69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 ht="18.75" customHeight="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28</v>
      </c>
      <c r="I43" s="14">
        <v>0</v>
      </c>
      <c r="J43" s="14">
        <v>28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 ht="15" customHeight="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5647.89</v>
      </c>
      <c r="H44" s="14">
        <f t="shared" si="8"/>
        <v>8</v>
      </c>
      <c r="I44" s="14">
        <v>1</v>
      </c>
      <c r="J44" s="14">
        <v>7</v>
      </c>
      <c r="K44" s="14">
        <v>4</v>
      </c>
      <c r="L44" s="14">
        <v>8</v>
      </c>
      <c r="M44" s="13">
        <v>4</v>
      </c>
      <c r="N44" s="15">
        <f t="shared" si="6"/>
        <v>0.5</v>
      </c>
      <c r="O44" s="44">
        <v>5647.89</v>
      </c>
      <c r="P44" s="44">
        <v>5647.89</v>
      </c>
      <c r="Q44" s="45">
        <f t="shared" si="7"/>
        <v>1</v>
      </c>
      <c r="R44" s="44">
        <v>5647.89</v>
      </c>
      <c r="S44" s="45">
        <f t="shared" ref="S44:S80" si="10">IF(P44=0,0,R44/P44)</f>
        <v>1</v>
      </c>
      <c r="T44" s="44">
        <f t="shared" ref="T44:T79" si="11">(P44-R44)</f>
        <v>0</v>
      </c>
      <c r="U44" s="15">
        <f t="shared" ref="U44:U80" si="12">IF(P44=0,0,T44/P44)</f>
        <v>0</v>
      </c>
    </row>
    <row r="45" spans="1:21" ht="17.25" customHeight="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38799.97</v>
      </c>
      <c r="H45" s="14">
        <f t="shared" si="8"/>
        <v>17</v>
      </c>
      <c r="I45" s="14">
        <v>1</v>
      </c>
      <c r="J45" s="14">
        <v>16</v>
      </c>
      <c r="K45" s="14">
        <v>1</v>
      </c>
      <c r="L45" s="14">
        <v>18</v>
      </c>
      <c r="M45" s="13">
        <v>1</v>
      </c>
      <c r="N45" s="15">
        <f t="shared" si="6"/>
        <v>5.8823529411764705E-2</v>
      </c>
      <c r="O45" s="44">
        <v>38799.97</v>
      </c>
      <c r="P45" s="44">
        <v>38799.97</v>
      </c>
      <c r="Q45" s="45">
        <f t="shared" si="7"/>
        <v>1</v>
      </c>
      <c r="R45" s="44">
        <v>36468.5</v>
      </c>
      <c r="S45" s="45">
        <f t="shared" si="10"/>
        <v>0.93991052054937152</v>
      </c>
      <c r="T45" s="44">
        <f t="shared" si="11"/>
        <v>2331.4700000000012</v>
      </c>
      <c r="U45" s="15">
        <f t="shared" si="12"/>
        <v>6.0089479450628466E-2</v>
      </c>
    </row>
    <row r="46" spans="1:21" ht="15.75" customHeight="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8963.5300000000007</v>
      </c>
      <c r="H46" s="14">
        <f t="shared" si="8"/>
        <v>9</v>
      </c>
      <c r="I46" s="14">
        <v>1</v>
      </c>
      <c r="J46" s="14">
        <v>8</v>
      </c>
      <c r="K46" s="14">
        <v>0</v>
      </c>
      <c r="L46" s="14">
        <v>18</v>
      </c>
      <c r="M46" s="13">
        <v>0</v>
      </c>
      <c r="N46" s="15">
        <f t="shared" si="6"/>
        <v>0</v>
      </c>
      <c r="O46" s="44">
        <v>8963.5300000000007</v>
      </c>
      <c r="P46" s="44">
        <v>8963.5300000000007</v>
      </c>
      <c r="Q46" s="45">
        <f t="shared" si="7"/>
        <v>1</v>
      </c>
      <c r="R46" s="44">
        <v>7902.65</v>
      </c>
      <c r="S46" s="45">
        <f t="shared" si="10"/>
        <v>0.88164484304732615</v>
      </c>
      <c r="T46" s="44">
        <f t="shared" si="11"/>
        <v>1060.880000000001</v>
      </c>
      <c r="U46" s="15">
        <f t="shared" si="12"/>
        <v>0.11835515695267389</v>
      </c>
    </row>
    <row r="47" spans="1:21" ht="17.25" customHeight="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31938.93</v>
      </c>
      <c r="H47" s="14">
        <f t="shared" si="8"/>
        <v>20</v>
      </c>
      <c r="I47" s="14">
        <v>3</v>
      </c>
      <c r="J47" s="14">
        <v>17</v>
      </c>
      <c r="K47" s="14">
        <v>5</v>
      </c>
      <c r="L47" s="14">
        <v>25</v>
      </c>
      <c r="M47" s="13">
        <v>5</v>
      </c>
      <c r="N47" s="15">
        <f t="shared" si="6"/>
        <v>0.25</v>
      </c>
      <c r="O47" s="44">
        <v>31938.93</v>
      </c>
      <c r="P47" s="44">
        <v>31938.93</v>
      </c>
      <c r="Q47" s="45">
        <f t="shared" si="7"/>
        <v>1</v>
      </c>
      <c r="R47" s="44">
        <v>31666.09</v>
      </c>
      <c r="S47" s="45">
        <f t="shared" si="10"/>
        <v>0.99145744707164574</v>
      </c>
      <c r="T47" s="44">
        <f t="shared" si="11"/>
        <v>272.84000000000015</v>
      </c>
      <c r="U47" s="15">
        <f t="shared" si="12"/>
        <v>8.5425529283542096E-3</v>
      </c>
    </row>
    <row r="48" spans="1:21" ht="16.5" customHeight="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29</v>
      </c>
      <c r="I48" s="14">
        <v>2</v>
      </c>
      <c r="J48" s="14">
        <v>27</v>
      </c>
      <c r="K48" s="14">
        <v>5</v>
      </c>
      <c r="L48" s="14">
        <v>4</v>
      </c>
      <c r="M48" s="13">
        <v>5</v>
      </c>
      <c r="N48" s="15">
        <f t="shared" si="6"/>
        <v>0.17241379310344829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 ht="17.25" customHeight="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13484.12</v>
      </c>
      <c r="H49" s="14">
        <f t="shared" si="8"/>
        <v>15</v>
      </c>
      <c r="I49" s="14">
        <v>0</v>
      </c>
      <c r="J49" s="14">
        <v>15</v>
      </c>
      <c r="K49" s="14">
        <v>2</v>
      </c>
      <c r="L49" s="14">
        <v>17</v>
      </c>
      <c r="M49" s="13">
        <v>2</v>
      </c>
      <c r="N49" s="15">
        <f t="shared" si="6"/>
        <v>0.13333333333333333</v>
      </c>
      <c r="O49" s="44">
        <v>13484.12</v>
      </c>
      <c r="P49" s="44">
        <v>13484.12</v>
      </c>
      <c r="Q49" s="45">
        <f t="shared" si="7"/>
        <v>1</v>
      </c>
      <c r="R49" s="44">
        <v>13484.12</v>
      </c>
      <c r="S49" s="45">
        <f t="shared" si="10"/>
        <v>1</v>
      </c>
      <c r="T49" s="44">
        <f t="shared" si="11"/>
        <v>0</v>
      </c>
      <c r="U49" s="15">
        <f t="shared" si="12"/>
        <v>0</v>
      </c>
    </row>
    <row r="50" spans="1:21" ht="17.25" customHeight="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19644.09</v>
      </c>
      <c r="H50" s="14">
        <f t="shared" si="8"/>
        <v>24</v>
      </c>
      <c r="I50" s="14">
        <v>1</v>
      </c>
      <c r="J50" s="14">
        <v>23</v>
      </c>
      <c r="K50" s="14">
        <v>3</v>
      </c>
      <c r="L50" s="14">
        <v>19</v>
      </c>
      <c r="M50" s="13">
        <v>3</v>
      </c>
      <c r="N50" s="15">
        <f t="shared" si="6"/>
        <v>0.125</v>
      </c>
      <c r="O50" s="44">
        <v>19644.09</v>
      </c>
      <c r="P50" s="44">
        <v>19644.09</v>
      </c>
      <c r="Q50" s="45">
        <f t="shared" si="7"/>
        <v>1</v>
      </c>
      <c r="R50" s="44">
        <v>19644.09</v>
      </c>
      <c r="S50" s="45">
        <f t="shared" si="10"/>
        <v>1</v>
      </c>
      <c r="T50" s="44">
        <f t="shared" si="11"/>
        <v>0</v>
      </c>
      <c r="U50" s="15">
        <f t="shared" si="12"/>
        <v>0</v>
      </c>
    </row>
    <row r="51" spans="1:21" ht="16.5" customHeight="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11</v>
      </c>
      <c r="I51" s="14">
        <v>0</v>
      </c>
      <c r="J51" s="14">
        <v>11</v>
      </c>
      <c r="K51" s="14">
        <v>1</v>
      </c>
      <c r="L51" s="14">
        <v>6</v>
      </c>
      <c r="M51" s="13">
        <v>1</v>
      </c>
      <c r="N51" s="15">
        <v>0</v>
      </c>
      <c r="O51" s="44">
        <v>6290.58</v>
      </c>
      <c r="P51" s="44">
        <v>6290.58</v>
      </c>
      <c r="Q51" s="45">
        <f t="shared" si="7"/>
        <v>1</v>
      </c>
      <c r="R51" s="44">
        <v>6290.58</v>
      </c>
      <c r="S51" s="45">
        <f t="shared" si="10"/>
        <v>1</v>
      </c>
      <c r="T51" s="44">
        <f t="shared" si="11"/>
        <v>0</v>
      </c>
      <c r="U51" s="15">
        <f t="shared" si="12"/>
        <v>0</v>
      </c>
    </row>
    <row r="52" spans="1:21" ht="18" customHeight="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3230.11</v>
      </c>
      <c r="H52" s="14">
        <v>10</v>
      </c>
      <c r="I52" s="14">
        <v>1</v>
      </c>
      <c r="J52" s="14">
        <v>10</v>
      </c>
      <c r="K52" s="14">
        <v>7</v>
      </c>
      <c r="L52" s="14">
        <v>9</v>
      </c>
      <c r="M52" s="13">
        <v>7</v>
      </c>
      <c r="N52" s="15">
        <f t="shared" ref="N52:N62" si="14">IF(H52=0,0,K52/H52)</f>
        <v>0.7</v>
      </c>
      <c r="O52" s="44">
        <v>3230.11</v>
      </c>
      <c r="P52" s="48">
        <v>3230.11</v>
      </c>
      <c r="Q52" s="45">
        <f t="shared" si="7"/>
        <v>1</v>
      </c>
      <c r="R52" s="44">
        <v>3230.11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 ht="15" customHeight="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 ht="20.25" customHeight="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5</v>
      </c>
      <c r="I54" s="14">
        <v>0</v>
      </c>
      <c r="J54" s="14">
        <v>5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 ht="19.5" customHeight="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12802.81</v>
      </c>
      <c r="H55" s="14">
        <f t="shared" si="15"/>
        <v>12</v>
      </c>
      <c r="I55" s="14">
        <v>2</v>
      </c>
      <c r="J55" s="14">
        <v>10</v>
      </c>
      <c r="K55" s="14">
        <v>0</v>
      </c>
      <c r="L55" s="14">
        <v>17</v>
      </c>
      <c r="M55" s="13">
        <v>2</v>
      </c>
      <c r="N55" s="15">
        <f t="shared" si="14"/>
        <v>0</v>
      </c>
      <c r="O55" s="44">
        <v>12802.81</v>
      </c>
      <c r="P55" s="44">
        <v>12802.81</v>
      </c>
      <c r="Q55" s="45">
        <f t="shared" si="7"/>
        <v>1</v>
      </c>
      <c r="R55" s="44">
        <v>10595.23</v>
      </c>
      <c r="S55" s="45">
        <f t="shared" si="10"/>
        <v>0.82757066612720176</v>
      </c>
      <c r="T55" s="44">
        <f t="shared" si="11"/>
        <v>2207.58</v>
      </c>
      <c r="U55" s="15">
        <f t="shared" si="12"/>
        <v>0.17242933387279824</v>
      </c>
    </row>
    <row r="56" spans="1:21" ht="18" customHeight="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6.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13</v>
      </c>
      <c r="I57" s="14">
        <v>3</v>
      </c>
      <c r="J57" s="14">
        <v>10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 ht="17.25" customHeight="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10</v>
      </c>
      <c r="I58" s="14">
        <v>0</v>
      </c>
      <c r="J58" s="14">
        <v>10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 ht="18.75" customHeight="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18252.88</v>
      </c>
      <c r="H59" s="14">
        <f t="shared" si="15"/>
        <v>14</v>
      </c>
      <c r="I59" s="14">
        <v>1</v>
      </c>
      <c r="J59" s="14">
        <v>13</v>
      </c>
      <c r="K59" s="14">
        <v>2</v>
      </c>
      <c r="L59" s="14">
        <v>16</v>
      </c>
      <c r="M59" s="13">
        <v>2</v>
      </c>
      <c r="N59" s="15">
        <f t="shared" si="14"/>
        <v>0.14285714285714285</v>
      </c>
      <c r="O59" s="44">
        <v>18252.88</v>
      </c>
      <c r="P59" s="44">
        <v>18252.88</v>
      </c>
      <c r="Q59" s="45">
        <f t="shared" si="7"/>
        <v>1</v>
      </c>
      <c r="R59" s="44">
        <v>16857.78</v>
      </c>
      <c r="S59" s="45">
        <f t="shared" si="10"/>
        <v>0.92356822594571364</v>
      </c>
      <c r="T59" s="44">
        <f t="shared" si="11"/>
        <v>1395.1000000000022</v>
      </c>
      <c r="U59" s="15">
        <f t="shared" si="12"/>
        <v>7.6431774054286347E-2</v>
      </c>
    </row>
    <row r="60" spans="1:21" ht="18" customHeight="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2094.1799999999998</v>
      </c>
      <c r="H60" s="14">
        <f t="shared" si="15"/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14"/>
        <v>0.16666666666666666</v>
      </c>
      <c r="O60" s="44">
        <v>2094.1799999999998</v>
      </c>
      <c r="P60" s="44">
        <v>2094.1799999999998</v>
      </c>
      <c r="Q60" s="45">
        <f t="shared" si="7"/>
        <v>1</v>
      </c>
      <c r="R60" s="44">
        <v>2094.1799999999998</v>
      </c>
      <c r="S60" s="45">
        <f t="shared" si="10"/>
        <v>1</v>
      </c>
      <c r="T60" s="44">
        <f t="shared" si="11"/>
        <v>0</v>
      </c>
      <c r="U60" s="15">
        <f t="shared" si="12"/>
        <v>0</v>
      </c>
    </row>
    <row r="61" spans="1:21" ht="17.25" customHeight="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16274.42</v>
      </c>
      <c r="H61" s="14">
        <f t="shared" si="15"/>
        <v>17</v>
      </c>
      <c r="I61" s="14">
        <v>6</v>
      </c>
      <c r="J61" s="14">
        <v>11</v>
      </c>
      <c r="K61" s="14">
        <v>3</v>
      </c>
      <c r="L61" s="14">
        <v>15</v>
      </c>
      <c r="M61" s="13">
        <v>3</v>
      </c>
      <c r="N61" s="15">
        <f t="shared" si="14"/>
        <v>0.17647058823529413</v>
      </c>
      <c r="O61" s="44">
        <v>16274.42</v>
      </c>
      <c r="P61" s="44">
        <v>16274.42</v>
      </c>
      <c r="Q61" s="45">
        <f t="shared" si="7"/>
        <v>1</v>
      </c>
      <c r="R61" s="44">
        <v>15415.27</v>
      </c>
      <c r="S61" s="45">
        <f t="shared" si="10"/>
        <v>0.94720856411472731</v>
      </c>
      <c r="T61" s="44">
        <f t="shared" si="11"/>
        <v>859.14999999999964</v>
      </c>
      <c r="U61" s="15">
        <f t="shared" si="12"/>
        <v>5.2791435885272693E-2</v>
      </c>
    </row>
    <row r="62" spans="1:21" ht="15.75" customHeight="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13155.99</v>
      </c>
      <c r="H62" s="14">
        <f t="shared" si="15"/>
        <v>25</v>
      </c>
      <c r="I62" s="14">
        <v>4</v>
      </c>
      <c r="J62" s="14">
        <v>21</v>
      </c>
      <c r="K62" s="14">
        <v>4</v>
      </c>
      <c r="L62" s="14">
        <v>24</v>
      </c>
      <c r="M62" s="13">
        <v>4</v>
      </c>
      <c r="N62" s="15">
        <f t="shared" si="14"/>
        <v>0.16</v>
      </c>
      <c r="O62" s="44">
        <v>13155.99</v>
      </c>
      <c r="P62" s="44">
        <v>13155.99</v>
      </c>
      <c r="Q62" s="45">
        <f t="shared" si="7"/>
        <v>1</v>
      </c>
      <c r="R62" s="44">
        <v>12788.76</v>
      </c>
      <c r="S62" s="45">
        <f t="shared" si="10"/>
        <v>0.97208647923873459</v>
      </c>
      <c r="T62" s="44">
        <f t="shared" si="11"/>
        <v>367.22999999999956</v>
      </c>
      <c r="U62" s="15">
        <f t="shared" si="12"/>
        <v>2.7913520761265367E-2</v>
      </c>
    </row>
    <row r="63" spans="1:21" ht="18" customHeight="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15</v>
      </c>
      <c r="I63" s="14">
        <v>1</v>
      </c>
      <c r="J63" s="14">
        <v>14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7"/>
        <v>1</v>
      </c>
      <c r="R63" s="44">
        <v>7750.29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 ht="22.5" customHeight="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11440</v>
      </c>
      <c r="H64" s="14">
        <f t="shared" si="15"/>
        <v>10</v>
      </c>
      <c r="I64" s="14">
        <v>0</v>
      </c>
      <c r="J64" s="14">
        <v>10</v>
      </c>
      <c r="K64" s="14">
        <v>5</v>
      </c>
      <c r="L64" s="14">
        <v>19</v>
      </c>
      <c r="M64" s="13">
        <v>5</v>
      </c>
      <c r="N64" s="15">
        <f t="shared" ref="N64:N73" si="17">IF(H64=0,0,K64/H64)</f>
        <v>0.5</v>
      </c>
      <c r="O64" s="44">
        <v>11440</v>
      </c>
      <c r="P64" s="44">
        <v>11440</v>
      </c>
      <c r="Q64" s="45">
        <f t="shared" si="7"/>
        <v>1</v>
      </c>
      <c r="R64" s="44">
        <v>11440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 ht="21" customHeight="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5</v>
      </c>
      <c r="I65" s="14">
        <v>0</v>
      </c>
      <c r="J65" s="14">
        <v>5</v>
      </c>
      <c r="K65" s="14">
        <v>3</v>
      </c>
      <c r="L65" s="14">
        <v>5</v>
      </c>
      <c r="M65" s="13">
        <v>3</v>
      </c>
      <c r="N65" s="15">
        <f t="shared" si="17"/>
        <v>0.6</v>
      </c>
      <c r="O65" s="44">
        <v>3537.99</v>
      </c>
      <c r="P65" s="44">
        <v>3537.99</v>
      </c>
      <c r="Q65" s="45">
        <f t="shared" si="7"/>
        <v>1</v>
      </c>
      <c r="R65" s="44">
        <v>3537.99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 ht="18" customHeight="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10372.44</v>
      </c>
      <c r="H66" s="14">
        <f t="shared" si="15"/>
        <v>11</v>
      </c>
      <c r="I66" s="14">
        <v>0</v>
      </c>
      <c r="J66" s="14">
        <v>11</v>
      </c>
      <c r="K66" s="14">
        <v>2</v>
      </c>
      <c r="L66" s="14">
        <v>12</v>
      </c>
      <c r="M66" s="13">
        <v>2</v>
      </c>
      <c r="N66" s="15">
        <f t="shared" si="17"/>
        <v>0.18181818181818182</v>
      </c>
      <c r="O66" s="44">
        <v>10372.44</v>
      </c>
      <c r="P66" s="44">
        <v>10372.44</v>
      </c>
      <c r="Q66" s="45">
        <f t="shared" si="7"/>
        <v>1</v>
      </c>
      <c r="R66" s="44">
        <v>9598.2000000000007</v>
      </c>
      <c r="S66" s="45">
        <f t="shared" si="10"/>
        <v>0.92535603965894242</v>
      </c>
      <c r="T66" s="44">
        <f t="shared" si="11"/>
        <v>774.23999999999978</v>
      </c>
      <c r="U66" s="15">
        <f t="shared" si="12"/>
        <v>7.4643960341057622E-2</v>
      </c>
    </row>
    <row r="67" spans="1:21" ht="18.75" customHeight="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5231.32</v>
      </c>
      <c r="H67" s="14">
        <f t="shared" si="15"/>
        <v>11</v>
      </c>
      <c r="I67" s="14">
        <v>4</v>
      </c>
      <c r="J67" s="14">
        <v>7</v>
      </c>
      <c r="K67" s="14">
        <v>0</v>
      </c>
      <c r="L67" s="14">
        <v>10</v>
      </c>
      <c r="M67" s="13">
        <v>0</v>
      </c>
      <c r="N67" s="15">
        <f t="shared" si="17"/>
        <v>0</v>
      </c>
      <c r="O67" s="44">
        <v>5231.32</v>
      </c>
      <c r="P67" s="44">
        <v>5231.32</v>
      </c>
      <c r="Q67" s="45">
        <f t="shared" si="7"/>
        <v>1</v>
      </c>
      <c r="R67" s="44">
        <v>5231.32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 ht="18" customHeight="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7084.37</v>
      </c>
      <c r="H68" s="14">
        <f t="shared" si="15"/>
        <v>11</v>
      </c>
      <c r="I68" s="14">
        <v>6</v>
      </c>
      <c r="J68" s="14">
        <v>5</v>
      </c>
      <c r="K68" s="14">
        <v>3</v>
      </c>
      <c r="L68" s="14">
        <v>6</v>
      </c>
      <c r="M68" s="13">
        <v>3</v>
      </c>
      <c r="N68" s="15">
        <f t="shared" si="17"/>
        <v>0.27272727272727271</v>
      </c>
      <c r="O68" s="44">
        <v>7084.37</v>
      </c>
      <c r="P68" s="44">
        <v>7084.37</v>
      </c>
      <c r="Q68" s="45">
        <f t="shared" si="7"/>
        <v>1</v>
      </c>
      <c r="R68" s="44">
        <v>7084.37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 ht="18.75" customHeight="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36145.67</v>
      </c>
      <c r="H69" s="14">
        <f t="shared" si="15"/>
        <v>47</v>
      </c>
      <c r="I69" s="14">
        <v>5</v>
      </c>
      <c r="J69" s="14">
        <v>42</v>
      </c>
      <c r="K69" s="14">
        <v>7</v>
      </c>
      <c r="L69" s="14">
        <v>49</v>
      </c>
      <c r="M69" s="13">
        <v>7</v>
      </c>
      <c r="N69" s="15">
        <f t="shared" si="17"/>
        <v>0.14893617021276595</v>
      </c>
      <c r="O69" s="44">
        <v>36145.67</v>
      </c>
      <c r="P69" s="44">
        <v>36145.67</v>
      </c>
      <c r="Q69" s="45">
        <f t="shared" si="7"/>
        <v>1</v>
      </c>
      <c r="R69" s="44">
        <v>36145.67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 ht="17.25" customHeight="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16</v>
      </c>
      <c r="I70" s="14">
        <v>4</v>
      </c>
      <c r="J70" s="14">
        <v>12</v>
      </c>
      <c r="K70" s="14">
        <v>5</v>
      </c>
      <c r="L70" s="14">
        <v>10</v>
      </c>
      <c r="M70" s="13">
        <v>5</v>
      </c>
      <c r="N70" s="15">
        <f t="shared" si="17"/>
        <v>0.3125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 ht="21.75" customHeight="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13470.9</v>
      </c>
      <c r="H71" s="14">
        <f t="shared" si="15"/>
        <v>36</v>
      </c>
      <c r="I71" s="14">
        <v>0</v>
      </c>
      <c r="J71" s="14">
        <v>36</v>
      </c>
      <c r="K71" s="14">
        <v>7</v>
      </c>
      <c r="L71" s="14">
        <v>26</v>
      </c>
      <c r="M71" s="13">
        <v>7</v>
      </c>
      <c r="N71" s="15">
        <f t="shared" si="17"/>
        <v>0.19444444444444445</v>
      </c>
      <c r="O71" s="44">
        <v>13470.9</v>
      </c>
      <c r="P71" s="44">
        <v>13470.9</v>
      </c>
      <c r="Q71" s="45">
        <f t="shared" si="18"/>
        <v>1</v>
      </c>
      <c r="R71" s="44">
        <v>11926.16</v>
      </c>
      <c r="S71" s="45">
        <f t="shared" si="10"/>
        <v>0.88532763215523835</v>
      </c>
      <c r="T71" s="44">
        <f t="shared" si="11"/>
        <v>1544.7399999999998</v>
      </c>
      <c r="U71" s="15">
        <f t="shared" si="12"/>
        <v>0.11467236784476166</v>
      </c>
    </row>
    <row r="72" spans="1:21" ht="20.25" customHeight="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44257.5</v>
      </c>
      <c r="H72" s="14">
        <f t="shared" si="15"/>
        <v>22</v>
      </c>
      <c r="I72" s="14">
        <v>3</v>
      </c>
      <c r="J72" s="14">
        <v>19</v>
      </c>
      <c r="K72" s="14">
        <v>2</v>
      </c>
      <c r="L72" s="14">
        <v>27</v>
      </c>
      <c r="M72" s="13">
        <v>2</v>
      </c>
      <c r="N72" s="15">
        <f t="shared" si="17"/>
        <v>9.0909090909090912E-2</v>
      </c>
      <c r="O72" s="44">
        <v>44257.5</v>
      </c>
      <c r="P72" s="44">
        <v>44257.5</v>
      </c>
      <c r="Q72" s="45">
        <f t="shared" si="18"/>
        <v>1</v>
      </c>
      <c r="R72" s="44">
        <v>43668.66</v>
      </c>
      <c r="S72" s="45">
        <f t="shared" si="10"/>
        <v>0.98669513641755646</v>
      </c>
      <c r="T72" s="44">
        <f t="shared" si="11"/>
        <v>588.83999999999651</v>
      </c>
      <c r="U72" s="15">
        <f t="shared" si="12"/>
        <v>1.3304863582443574E-2</v>
      </c>
    </row>
    <row r="73" spans="1:21" ht="18" customHeight="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27064.880000000001</v>
      </c>
      <c r="H73" s="14">
        <f t="shared" si="15"/>
        <v>15</v>
      </c>
      <c r="I73" s="14">
        <v>1</v>
      </c>
      <c r="J73" s="14">
        <v>14</v>
      </c>
      <c r="K73" s="14">
        <v>3</v>
      </c>
      <c r="L73" s="14">
        <v>11</v>
      </c>
      <c r="M73" s="13">
        <v>3</v>
      </c>
      <c r="N73" s="15">
        <f t="shared" si="17"/>
        <v>0.2</v>
      </c>
      <c r="O73" s="44">
        <v>27064.880000000001</v>
      </c>
      <c r="P73" s="44">
        <v>27064.880000000001</v>
      </c>
      <c r="Q73" s="45">
        <f t="shared" si="18"/>
        <v>1</v>
      </c>
      <c r="R73" s="44">
        <v>27064.880000000001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 ht="17.25" customHeight="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11</v>
      </c>
      <c r="I74" s="14">
        <v>4</v>
      </c>
      <c r="J74" s="14">
        <v>7</v>
      </c>
      <c r="K74" s="14">
        <v>2</v>
      </c>
      <c r="L74" s="14">
        <v>12</v>
      </c>
      <c r="M74" s="13">
        <v>2</v>
      </c>
      <c r="N74" s="15">
        <v>0</v>
      </c>
      <c r="O74" s="44">
        <v>9463.01</v>
      </c>
      <c r="P74" s="44">
        <v>9463.01</v>
      </c>
      <c r="Q74" s="45">
        <f t="shared" si="18"/>
        <v>1</v>
      </c>
      <c r="R74" s="44">
        <v>9463.01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6528.08</v>
      </c>
      <c r="H75" s="14">
        <f t="shared" si="15"/>
        <v>9</v>
      </c>
      <c r="I75" s="14">
        <v>0</v>
      </c>
      <c r="J75" s="14">
        <v>9</v>
      </c>
      <c r="K75" s="14">
        <v>1</v>
      </c>
      <c r="L75" s="14">
        <v>10</v>
      </c>
      <c r="M75" s="13">
        <v>1</v>
      </c>
      <c r="N75" s="15">
        <f t="shared" ref="N75:N80" si="19">IF(H75=0,0,K75/H75)</f>
        <v>0.1111111111111111</v>
      </c>
      <c r="O75" s="44">
        <v>6528.08</v>
      </c>
      <c r="P75" s="44">
        <v>6528.08</v>
      </c>
      <c r="Q75" s="45">
        <f t="shared" si="18"/>
        <v>1</v>
      </c>
      <c r="R75" s="44">
        <v>5454.35</v>
      </c>
      <c r="S75" s="45">
        <f t="shared" si="10"/>
        <v>0.83552131714072142</v>
      </c>
      <c r="T75" s="44">
        <f t="shared" si="11"/>
        <v>1073.7299999999996</v>
      </c>
      <c r="U75" s="15">
        <f t="shared" si="12"/>
        <v>0.16447868285927861</v>
      </c>
    </row>
    <row r="76" spans="1:21" ht="18" customHeight="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3515.03</v>
      </c>
      <c r="H76" s="14">
        <f t="shared" si="15"/>
        <v>10</v>
      </c>
      <c r="I76" s="14">
        <v>0</v>
      </c>
      <c r="J76" s="14">
        <v>10</v>
      </c>
      <c r="K76" s="14">
        <v>1</v>
      </c>
      <c r="L76" s="14">
        <v>8</v>
      </c>
      <c r="M76" s="13">
        <v>1</v>
      </c>
      <c r="N76" s="15">
        <f t="shared" si="19"/>
        <v>0.1</v>
      </c>
      <c r="O76" s="44">
        <v>3515.03</v>
      </c>
      <c r="P76" s="44">
        <v>3515.03</v>
      </c>
      <c r="Q76" s="45">
        <f t="shared" si="18"/>
        <v>1</v>
      </c>
      <c r="R76" s="44">
        <v>3515.03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 ht="19.5" customHeight="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5939.21</v>
      </c>
      <c r="H77" s="14">
        <f t="shared" si="15"/>
        <v>5</v>
      </c>
      <c r="I77" s="14">
        <v>0</v>
      </c>
      <c r="J77" s="14">
        <v>5</v>
      </c>
      <c r="K77" s="14">
        <v>0</v>
      </c>
      <c r="L77" s="14">
        <v>10</v>
      </c>
      <c r="M77" s="13">
        <v>0</v>
      </c>
      <c r="N77" s="15">
        <f t="shared" si="19"/>
        <v>0</v>
      </c>
      <c r="O77" s="44">
        <v>5939.21</v>
      </c>
      <c r="P77" s="44">
        <v>5939.21</v>
      </c>
      <c r="Q77" s="45">
        <f t="shared" si="18"/>
        <v>1</v>
      </c>
      <c r="R77" s="44">
        <v>5939.21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 ht="18" customHeight="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13040.87</v>
      </c>
      <c r="H78" s="14">
        <f t="shared" si="15"/>
        <v>41</v>
      </c>
      <c r="I78" s="14">
        <v>2</v>
      </c>
      <c r="J78" s="14">
        <v>39</v>
      </c>
      <c r="K78" s="14">
        <v>7</v>
      </c>
      <c r="L78" s="14">
        <v>28</v>
      </c>
      <c r="M78" s="13">
        <v>7</v>
      </c>
      <c r="N78" s="15">
        <f t="shared" si="19"/>
        <v>0.17073170731707318</v>
      </c>
      <c r="O78" s="44">
        <v>13040.87</v>
      </c>
      <c r="P78" s="44">
        <v>13040.87</v>
      </c>
      <c r="Q78" s="45">
        <f t="shared" si="18"/>
        <v>1</v>
      </c>
      <c r="R78" s="44">
        <v>12389.19</v>
      </c>
      <c r="S78" s="45">
        <f t="shared" si="10"/>
        <v>0.95002787390718557</v>
      </c>
      <c r="T78" s="44">
        <f t="shared" si="11"/>
        <v>651.68000000000029</v>
      </c>
      <c r="U78" s="15">
        <f t="shared" si="12"/>
        <v>4.997212609281438E-2</v>
      </c>
    </row>
    <row r="79" spans="1:21" ht="18" customHeight="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13504.369000000001</v>
      </c>
      <c r="H79" s="14">
        <f t="shared" si="15"/>
        <v>19</v>
      </c>
      <c r="I79" s="14">
        <v>2</v>
      </c>
      <c r="J79" s="14">
        <v>17</v>
      </c>
      <c r="K79" s="14">
        <v>1</v>
      </c>
      <c r="L79" s="14">
        <v>25</v>
      </c>
      <c r="M79" s="13">
        <v>1</v>
      </c>
      <c r="N79" s="15">
        <f t="shared" si="19"/>
        <v>5.2631578947368418E-2</v>
      </c>
      <c r="O79" s="44">
        <v>13504.369000000001</v>
      </c>
      <c r="P79" s="44">
        <v>13504.369000000001</v>
      </c>
      <c r="Q79" s="45">
        <f t="shared" si="18"/>
        <v>1</v>
      </c>
      <c r="R79" s="44">
        <v>13504.369000000001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 ht="20.25" customHeight="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839499.26899999997</v>
      </c>
      <c r="H80" s="19">
        <f t="shared" si="20"/>
        <v>1158</v>
      </c>
      <c r="I80" s="19">
        <f t="shared" si="20"/>
        <v>144</v>
      </c>
      <c r="J80" s="19">
        <f t="shared" si="20"/>
        <v>1022</v>
      </c>
      <c r="K80" s="19">
        <f t="shared" si="20"/>
        <v>206</v>
      </c>
      <c r="L80" s="19">
        <f t="shared" si="20"/>
        <v>1137</v>
      </c>
      <c r="M80" s="19">
        <f t="shared" si="20"/>
        <v>208</v>
      </c>
      <c r="N80" s="15">
        <f t="shared" si="19"/>
        <v>0.17789291882556132</v>
      </c>
      <c r="O80" s="46">
        <f>SUM(O6:O79)</f>
        <v>863000.14899999998</v>
      </c>
      <c r="P80" s="46">
        <f>SUM(P6:P79)</f>
        <v>863000.14899999998</v>
      </c>
      <c r="Q80" s="45">
        <f t="shared" si="18"/>
        <v>1</v>
      </c>
      <c r="R80" s="46">
        <f>SUM(R6:R79)</f>
        <v>807115.73899999994</v>
      </c>
      <c r="S80" s="45">
        <f t="shared" si="10"/>
        <v>0.93524403203782058</v>
      </c>
      <c r="T80" s="46">
        <f>SUM(T6:T79)</f>
        <v>55883.409999999996</v>
      </c>
      <c r="U80" s="15">
        <f t="shared" si="12"/>
        <v>6.4754809213827841E-2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2.xml><?xml version="1.0" encoding="utf-8"?>
<worksheet xmlns="http://schemas.openxmlformats.org/spreadsheetml/2006/main" xmlns:r="http://schemas.openxmlformats.org/officeDocument/2006/relationships">
  <dimension ref="A1:U80"/>
  <sheetViews>
    <sheetView topLeftCell="D1" workbookViewId="0">
      <selection activeCell="E2" sqref="E2:E4"/>
    </sheetView>
  </sheetViews>
  <sheetFormatPr defaultRowHeight="15"/>
  <cols>
    <col min="2" max="2" width="18"/>
    <col min="3" max="3" width="14.42578125"/>
    <col min="4" max="4" width="37.85546875"/>
    <col min="5" max="5" width="24"/>
    <col min="6" max="6" width="15.28515625"/>
    <col min="7" max="7" width="14.42578125"/>
    <col min="8" max="8" width="14.28515625"/>
    <col min="9" max="9" width="12.7109375"/>
    <col min="10" max="10" width="14"/>
    <col min="12" max="12" width="13.42578125"/>
    <col min="13" max="13" width="13"/>
    <col min="15" max="15" width="10.85546875" style="43"/>
    <col min="16" max="16" width="11" style="43"/>
    <col min="17" max="17" width="11"/>
    <col min="18" max="18" width="12"/>
    <col min="19" max="19" width="11.28515625"/>
    <col min="20" max="20" width="10.5703125"/>
    <col min="21" max="21" width="10.7109375"/>
    <col min="22" max="1025" width="8.7109375"/>
  </cols>
  <sheetData>
    <row r="1" spans="1:21" ht="44.25" customHeight="1">
      <c r="A1" s="116" t="s">
        <v>234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0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8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3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8878.44</v>
      </c>
      <c r="H6" s="14">
        <f t="shared" ref="H6:H39" si="1">SUM(I6+J6)</f>
        <v>18</v>
      </c>
      <c r="I6" s="14">
        <v>4</v>
      </c>
      <c r="J6" s="14">
        <v>14</v>
      </c>
      <c r="K6" s="14">
        <v>0</v>
      </c>
      <c r="L6" s="14">
        <v>9</v>
      </c>
      <c r="M6" s="13">
        <v>0</v>
      </c>
      <c r="N6" s="15">
        <f>IF(H6=0,0,K6/H6)</f>
        <v>0</v>
      </c>
      <c r="O6" s="44">
        <v>8878.44</v>
      </c>
      <c r="P6" s="44">
        <v>8878.44</v>
      </c>
      <c r="Q6" s="45">
        <f t="shared" ref="Q6:Q37" si="2">IF(O6=0,0,P6/O6)</f>
        <v>1</v>
      </c>
      <c r="R6" s="44">
        <v>8878.44</v>
      </c>
      <c r="S6" s="45">
        <f t="shared" ref="S6:S42" si="3">IF(P6=0,0,R6/P6)</f>
        <v>1</v>
      </c>
      <c r="T6" s="44">
        <f t="shared" ref="T6:T42" si="4">(P6-R6)</f>
        <v>0</v>
      </c>
      <c r="U6" s="15">
        <f t="shared" ref="U6:U42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1629.85</v>
      </c>
      <c r="H7" s="14">
        <f t="shared" si="1"/>
        <v>5</v>
      </c>
      <c r="I7" s="14">
        <v>0</v>
      </c>
      <c r="J7" s="14">
        <v>5</v>
      </c>
      <c r="K7" s="14">
        <v>5</v>
      </c>
      <c r="L7" s="14">
        <v>5</v>
      </c>
      <c r="M7" s="13">
        <v>5</v>
      </c>
      <c r="N7" s="15">
        <f>IF(H7=0,0,K7/H7)</f>
        <v>1</v>
      </c>
      <c r="O7" s="44">
        <v>1629.85</v>
      </c>
      <c r="P7" s="44">
        <v>1629.85</v>
      </c>
      <c r="Q7" s="45">
        <f t="shared" si="2"/>
        <v>1</v>
      </c>
      <c r="R7" s="44">
        <v>1629.85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f t="shared" si="1"/>
        <v>16</v>
      </c>
      <c r="I8" s="14">
        <v>4</v>
      </c>
      <c r="J8" s="14">
        <v>12</v>
      </c>
      <c r="K8" s="14">
        <v>1</v>
      </c>
      <c r="L8" s="14">
        <v>3</v>
      </c>
      <c r="M8" s="13">
        <v>1</v>
      </c>
      <c r="N8" s="15">
        <f>IF(H8=0,0,K8/H8)</f>
        <v>6.25E-2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f t="shared" si="1"/>
        <v>28</v>
      </c>
      <c r="I9" s="14">
        <v>0</v>
      </c>
      <c r="J9" s="14">
        <v>28</v>
      </c>
      <c r="K9" s="14">
        <v>1</v>
      </c>
      <c r="L9" s="14">
        <v>14</v>
      </c>
      <c r="M9" s="13">
        <v>1</v>
      </c>
      <c r="N9" s="15" t="s">
        <v>198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f t="shared" si="1"/>
        <v>3</v>
      </c>
      <c r="I10" s="14">
        <v>0</v>
      </c>
      <c r="J10" s="14">
        <v>3</v>
      </c>
      <c r="K10" s="14">
        <v>0</v>
      </c>
      <c r="L10" s="14">
        <v>6</v>
      </c>
      <c r="M10" s="13">
        <v>0</v>
      </c>
      <c r="N10" s="15">
        <f t="shared" ref="N10:N50" si="6">IF(H10=0,0,K10/H10)</f>
        <v>0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21557.22</v>
      </c>
      <c r="H11" s="14">
        <f t="shared" si="1"/>
        <v>14</v>
      </c>
      <c r="I11" s="14">
        <v>2</v>
      </c>
      <c r="J11" s="14">
        <v>12</v>
      </c>
      <c r="K11" s="14">
        <v>3</v>
      </c>
      <c r="L11" s="14">
        <v>19</v>
      </c>
      <c r="M11" s="13">
        <v>3</v>
      </c>
      <c r="N11" s="15">
        <f t="shared" si="6"/>
        <v>0.21428571428571427</v>
      </c>
      <c r="O11" s="44">
        <v>21557.22</v>
      </c>
      <c r="P11" s="44">
        <v>21557.22</v>
      </c>
      <c r="Q11" s="45">
        <f t="shared" si="2"/>
        <v>1</v>
      </c>
      <c r="R11" s="44">
        <v>21557.22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4.2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f t="shared" si="1"/>
        <v>12</v>
      </c>
      <c r="I12" s="14">
        <v>0</v>
      </c>
      <c r="J12" s="14">
        <v>12</v>
      </c>
      <c r="K12" s="14">
        <v>0</v>
      </c>
      <c r="L12" s="14">
        <v>5</v>
      </c>
      <c r="M12" s="13">
        <v>0</v>
      </c>
      <c r="N12" s="15">
        <f t="shared" si="6"/>
        <v>0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9572.9699999999993</v>
      </c>
      <c r="H13" s="14">
        <f t="shared" si="1"/>
        <v>17</v>
      </c>
      <c r="I13" s="14">
        <v>1</v>
      </c>
      <c r="J13" s="14">
        <v>16</v>
      </c>
      <c r="K13" s="14">
        <v>3</v>
      </c>
      <c r="L13" s="14">
        <v>13</v>
      </c>
      <c r="M13" s="13">
        <v>0</v>
      </c>
      <c r="N13" s="15">
        <f t="shared" si="6"/>
        <v>0.17647058823529413</v>
      </c>
      <c r="O13" s="44">
        <v>9572.9699999999993</v>
      </c>
      <c r="P13" s="44">
        <v>9572.9699999999993</v>
      </c>
      <c r="Q13" s="45">
        <f t="shared" si="2"/>
        <v>1</v>
      </c>
      <c r="R13" s="44">
        <v>8223.99</v>
      </c>
      <c r="S13" s="45">
        <f t="shared" si="3"/>
        <v>0.85908448475238097</v>
      </c>
      <c r="T13" s="44">
        <f t="shared" si="4"/>
        <v>1348.9799999999996</v>
      </c>
      <c r="U13" s="15">
        <f t="shared" si="5"/>
        <v>0.14091551524761906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19971.53</v>
      </c>
      <c r="H14" s="14">
        <f t="shared" si="1"/>
        <v>17</v>
      </c>
      <c r="I14" s="14">
        <v>2</v>
      </c>
      <c r="J14" s="14">
        <v>15</v>
      </c>
      <c r="K14" s="14">
        <v>1</v>
      </c>
      <c r="L14" s="14">
        <v>19</v>
      </c>
      <c r="M14" s="13">
        <v>1</v>
      </c>
      <c r="N14" s="15">
        <f t="shared" si="6"/>
        <v>5.8823529411764705E-2</v>
      </c>
      <c r="O14" s="44">
        <v>19971.53</v>
      </c>
      <c r="P14" s="44">
        <v>19971.53</v>
      </c>
      <c r="Q14" s="45">
        <f t="shared" si="2"/>
        <v>1</v>
      </c>
      <c r="R14" s="44">
        <v>19971.53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f t="shared" si="1"/>
        <v>8</v>
      </c>
      <c r="I15" s="14">
        <v>0</v>
      </c>
      <c r="J15" s="14">
        <v>8</v>
      </c>
      <c r="K15" s="14">
        <v>1</v>
      </c>
      <c r="L15" s="14">
        <v>11</v>
      </c>
      <c r="M15" s="13">
        <v>1</v>
      </c>
      <c r="N15" s="15">
        <f t="shared" si="6"/>
        <v>0.125</v>
      </c>
      <c r="O15" s="44">
        <v>8116.73</v>
      </c>
      <c r="P15" s="44">
        <v>8116.73</v>
      </c>
      <c r="Q15" s="45">
        <f t="shared" si="2"/>
        <v>1</v>
      </c>
      <c r="R15" s="44">
        <v>8116.73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 ht="16.5" customHeight="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26364.05</v>
      </c>
      <c r="H16" s="14">
        <f t="shared" si="1"/>
        <v>47</v>
      </c>
      <c r="I16" s="14">
        <v>4</v>
      </c>
      <c r="J16" s="14">
        <v>43</v>
      </c>
      <c r="K16" s="14">
        <v>9</v>
      </c>
      <c r="L16" s="14">
        <v>41</v>
      </c>
      <c r="M16" s="13">
        <v>9</v>
      </c>
      <c r="N16" s="15">
        <f t="shared" si="6"/>
        <v>0.19148936170212766</v>
      </c>
      <c r="O16" s="44">
        <v>26364.05</v>
      </c>
      <c r="P16" s="44">
        <v>26364.05</v>
      </c>
      <c r="Q16" s="45">
        <f t="shared" si="2"/>
        <v>1</v>
      </c>
      <c r="R16" s="44">
        <v>26364.05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22584.35</v>
      </c>
      <c r="H17" s="14">
        <f t="shared" si="1"/>
        <v>18</v>
      </c>
      <c r="I17" s="14">
        <v>3</v>
      </c>
      <c r="J17" s="14">
        <v>15</v>
      </c>
      <c r="K17" s="14">
        <v>4</v>
      </c>
      <c r="L17" s="14">
        <v>29</v>
      </c>
      <c r="M17" s="13">
        <v>4</v>
      </c>
      <c r="N17" s="15">
        <f t="shared" si="6"/>
        <v>0.22222222222222221</v>
      </c>
      <c r="O17" s="44">
        <v>22584.35</v>
      </c>
      <c r="P17" s="44">
        <v>22584.35</v>
      </c>
      <c r="Q17" s="45">
        <f t="shared" si="2"/>
        <v>1</v>
      </c>
      <c r="R17" s="44">
        <v>20667.080000000002</v>
      </c>
      <c r="S17" s="45">
        <f t="shared" si="3"/>
        <v>0.91510625720908523</v>
      </c>
      <c r="T17" s="44">
        <f t="shared" si="4"/>
        <v>1917.2699999999968</v>
      </c>
      <c r="U17" s="15">
        <f t="shared" si="5"/>
        <v>8.4893742790914814E-2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11167.39</v>
      </c>
      <c r="H18" s="14">
        <f t="shared" si="1"/>
        <v>23</v>
      </c>
      <c r="I18" s="14">
        <v>5</v>
      </c>
      <c r="J18" s="14">
        <v>18</v>
      </c>
      <c r="K18" s="14">
        <v>1</v>
      </c>
      <c r="L18" s="14">
        <v>14</v>
      </c>
      <c r="M18" s="13">
        <v>5</v>
      </c>
      <c r="N18" s="15">
        <f t="shared" si="6"/>
        <v>4.3478260869565216E-2</v>
      </c>
      <c r="O18" s="44">
        <v>11167.39</v>
      </c>
      <c r="P18" s="44">
        <v>11167.39</v>
      </c>
      <c r="Q18" s="45">
        <f t="shared" si="2"/>
        <v>1</v>
      </c>
      <c r="R18" s="44">
        <v>11167.39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 ht="15" customHeight="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22933.64</v>
      </c>
      <c r="H19" s="14">
        <f t="shared" si="1"/>
        <v>18</v>
      </c>
      <c r="I19" s="14">
        <v>7</v>
      </c>
      <c r="J19" s="14">
        <v>11</v>
      </c>
      <c r="K19" s="14">
        <v>6</v>
      </c>
      <c r="L19" s="14">
        <v>36</v>
      </c>
      <c r="M19" s="13">
        <v>6</v>
      </c>
      <c r="N19" s="15">
        <f t="shared" si="6"/>
        <v>0.33333333333333331</v>
      </c>
      <c r="O19" s="44">
        <v>22933.64</v>
      </c>
      <c r="P19" s="44">
        <v>22933.64</v>
      </c>
      <c r="Q19" s="45">
        <f t="shared" si="2"/>
        <v>1</v>
      </c>
      <c r="R19" s="44">
        <v>20407.82</v>
      </c>
      <c r="S19" s="45">
        <f t="shared" si="3"/>
        <v>0.88986397274920159</v>
      </c>
      <c r="T19" s="44">
        <f t="shared" si="4"/>
        <v>2525.8199999999997</v>
      </c>
      <c r="U19" s="15">
        <f t="shared" si="5"/>
        <v>0.11013602725079838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f t="shared" si="1"/>
        <v>20</v>
      </c>
      <c r="I20" s="14">
        <v>2</v>
      </c>
      <c r="J20" s="14">
        <v>18</v>
      </c>
      <c r="K20" s="14">
        <v>1</v>
      </c>
      <c r="L20" s="14">
        <v>14</v>
      </c>
      <c r="M20" s="13">
        <v>1</v>
      </c>
      <c r="N20" s="15">
        <f t="shared" si="6"/>
        <v>0.05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10039.86</v>
      </c>
      <c r="H21" s="14">
        <f t="shared" si="1"/>
        <v>20</v>
      </c>
      <c r="I21" s="14">
        <v>3</v>
      </c>
      <c r="J21" s="14">
        <v>17</v>
      </c>
      <c r="K21" s="14">
        <v>0</v>
      </c>
      <c r="L21" s="14">
        <v>14</v>
      </c>
      <c r="M21" s="13">
        <v>0</v>
      </c>
      <c r="N21" s="15">
        <f t="shared" si="6"/>
        <v>0</v>
      </c>
      <c r="O21" s="44">
        <v>10039.86</v>
      </c>
      <c r="P21" s="44">
        <v>10039.86</v>
      </c>
      <c r="Q21" s="45">
        <f t="shared" si="2"/>
        <v>1</v>
      </c>
      <c r="R21" s="44">
        <v>10039.86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28945.57</v>
      </c>
      <c r="H22" s="14">
        <f t="shared" si="1"/>
        <v>28</v>
      </c>
      <c r="I22" s="14">
        <v>9</v>
      </c>
      <c r="J22" s="14">
        <v>19</v>
      </c>
      <c r="K22" s="14">
        <v>16</v>
      </c>
      <c r="L22" s="14">
        <v>48</v>
      </c>
      <c r="M22" s="13">
        <v>16</v>
      </c>
      <c r="N22" s="15">
        <f t="shared" si="6"/>
        <v>0.5714285714285714</v>
      </c>
      <c r="O22" s="44">
        <v>28945.57</v>
      </c>
      <c r="P22" s="44">
        <v>28945.57</v>
      </c>
      <c r="Q22" s="45">
        <f t="shared" si="2"/>
        <v>1</v>
      </c>
      <c r="R22" s="44">
        <v>28945.57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30780.66</v>
      </c>
      <c r="H23" s="14">
        <f t="shared" si="1"/>
        <v>31</v>
      </c>
      <c r="I23" s="14">
        <v>7</v>
      </c>
      <c r="J23" s="14">
        <v>24</v>
      </c>
      <c r="K23" s="14">
        <v>1</v>
      </c>
      <c r="L23" s="14">
        <v>46</v>
      </c>
      <c r="M23" s="13">
        <v>1</v>
      </c>
      <c r="N23" s="15">
        <f t="shared" si="6"/>
        <v>3.2258064516129031E-2</v>
      </c>
      <c r="O23" s="44">
        <v>30780.66</v>
      </c>
      <c r="P23" s="44">
        <v>30780.66</v>
      </c>
      <c r="Q23" s="45">
        <f t="shared" si="2"/>
        <v>1</v>
      </c>
      <c r="R23" s="44">
        <v>30780.66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8657.83</v>
      </c>
      <c r="H24" s="14">
        <f t="shared" si="1"/>
        <v>16</v>
      </c>
      <c r="I24" s="14">
        <v>0</v>
      </c>
      <c r="J24" s="14">
        <v>16</v>
      </c>
      <c r="K24" s="14">
        <v>4</v>
      </c>
      <c r="L24" s="14">
        <v>17</v>
      </c>
      <c r="M24" s="13">
        <v>4</v>
      </c>
      <c r="N24" s="15">
        <f t="shared" si="6"/>
        <v>0.25</v>
      </c>
      <c r="O24" s="44">
        <v>8657.83</v>
      </c>
      <c r="P24" s="44">
        <v>8657.83</v>
      </c>
      <c r="Q24" s="45">
        <f t="shared" si="2"/>
        <v>1</v>
      </c>
      <c r="R24" s="44">
        <v>7771.41</v>
      </c>
      <c r="S24" s="45">
        <f t="shared" si="3"/>
        <v>0.89761637731394583</v>
      </c>
      <c r="T24" s="44">
        <f t="shared" si="4"/>
        <v>886.42000000000007</v>
      </c>
      <c r="U24" s="15">
        <f t="shared" si="5"/>
        <v>0.10238362268605414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35190.199999999997</v>
      </c>
      <c r="H25" s="14">
        <f t="shared" si="1"/>
        <v>29</v>
      </c>
      <c r="I25" s="14">
        <v>2</v>
      </c>
      <c r="J25" s="14">
        <v>27</v>
      </c>
      <c r="K25" s="14">
        <v>1</v>
      </c>
      <c r="L25" s="14">
        <v>58</v>
      </c>
      <c r="M25" s="13">
        <v>1</v>
      </c>
      <c r="N25" s="15">
        <f t="shared" si="6"/>
        <v>3.4482758620689655E-2</v>
      </c>
      <c r="O25" s="44">
        <v>35190.199999999997</v>
      </c>
      <c r="P25" s="44">
        <v>35190.199999999997</v>
      </c>
      <c r="Q25" s="45">
        <f t="shared" si="2"/>
        <v>1</v>
      </c>
      <c r="R25" s="44">
        <v>35190.199999999997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f t="shared" si="1"/>
        <v>6</v>
      </c>
      <c r="I26" s="14">
        <v>0</v>
      </c>
      <c r="J26" s="14">
        <v>6</v>
      </c>
      <c r="K26" s="14">
        <v>0</v>
      </c>
      <c r="L26" s="14">
        <v>0</v>
      </c>
      <c r="M26" s="13">
        <v>0</v>
      </c>
      <c r="N26" s="15">
        <f t="shared" si="6"/>
        <v>0</v>
      </c>
      <c r="O26" s="44">
        <v>1</v>
      </c>
      <c r="P26" s="44">
        <v>1</v>
      </c>
      <c r="Q26" s="45">
        <f t="shared" si="2"/>
        <v>1</v>
      </c>
      <c r="R26" s="44">
        <v>0</v>
      </c>
      <c r="S26" s="45">
        <f t="shared" si="3"/>
        <v>0</v>
      </c>
      <c r="T26" s="44">
        <f t="shared" si="4"/>
        <v>1</v>
      </c>
      <c r="U26" s="15">
        <f t="shared" si="5"/>
        <v>1</v>
      </c>
    </row>
    <row r="27" spans="1:21" ht="17.2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3891.36</v>
      </c>
      <c r="H27" s="14">
        <f t="shared" si="1"/>
        <v>13</v>
      </c>
      <c r="I27" s="14">
        <v>2</v>
      </c>
      <c r="J27" s="14">
        <v>11</v>
      </c>
      <c r="K27" s="14">
        <v>3</v>
      </c>
      <c r="L27" s="14">
        <v>10</v>
      </c>
      <c r="M27" s="13">
        <v>3</v>
      </c>
      <c r="N27" s="15">
        <f t="shared" si="6"/>
        <v>0.23076923076923078</v>
      </c>
      <c r="O27" s="44">
        <v>3891.36</v>
      </c>
      <c r="P27" s="44">
        <v>3891.36</v>
      </c>
      <c r="Q27" s="45">
        <f t="shared" si="2"/>
        <v>1</v>
      </c>
      <c r="R27" s="44">
        <v>2512.13</v>
      </c>
      <c r="S27" s="45">
        <f t="shared" si="3"/>
        <v>0.64556607458574899</v>
      </c>
      <c r="T27" s="44">
        <f t="shared" si="4"/>
        <v>1379.23</v>
      </c>
      <c r="U27" s="15">
        <f t="shared" si="5"/>
        <v>0.35443392541425106</v>
      </c>
    </row>
    <row r="28" spans="1:21" ht="16.5" customHeight="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1681.47</v>
      </c>
      <c r="H28" s="14">
        <f t="shared" si="1"/>
        <v>4</v>
      </c>
      <c r="I28" s="14">
        <v>0</v>
      </c>
      <c r="J28" s="14">
        <v>4</v>
      </c>
      <c r="K28" s="14">
        <v>1</v>
      </c>
      <c r="L28" s="14">
        <v>8</v>
      </c>
      <c r="M28" s="13">
        <v>1</v>
      </c>
      <c r="N28" s="15">
        <f t="shared" si="6"/>
        <v>0.25</v>
      </c>
      <c r="O28" s="44">
        <v>1681.47</v>
      </c>
      <c r="P28" s="44">
        <v>1681.47</v>
      </c>
      <c r="Q28" s="45">
        <f t="shared" si="2"/>
        <v>1</v>
      </c>
      <c r="R28" s="44">
        <v>828.27</v>
      </c>
      <c r="S28" s="45">
        <f t="shared" si="3"/>
        <v>0.49258684365465932</v>
      </c>
      <c r="T28" s="44">
        <f t="shared" si="4"/>
        <v>853.2</v>
      </c>
      <c r="U28" s="15">
        <f t="shared" si="5"/>
        <v>0.50741315634534068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35070.800000000003</v>
      </c>
      <c r="H29" s="14">
        <f t="shared" si="1"/>
        <v>38</v>
      </c>
      <c r="I29" s="14">
        <v>10</v>
      </c>
      <c r="J29" s="14">
        <v>28</v>
      </c>
      <c r="K29" s="14">
        <v>13</v>
      </c>
      <c r="L29" s="14">
        <v>53</v>
      </c>
      <c r="M29" s="13">
        <v>13</v>
      </c>
      <c r="N29" s="15">
        <f t="shared" si="6"/>
        <v>0.34210526315789475</v>
      </c>
      <c r="O29" s="44">
        <v>35070.800000000003</v>
      </c>
      <c r="P29" s="44">
        <v>35070.800000000003</v>
      </c>
      <c r="Q29" s="45">
        <f t="shared" si="2"/>
        <v>1</v>
      </c>
      <c r="R29" s="44">
        <v>33280.129999999997</v>
      </c>
      <c r="S29" s="45">
        <f t="shared" si="3"/>
        <v>0.94894128448737969</v>
      </c>
      <c r="T29" s="44">
        <f t="shared" si="4"/>
        <v>1790.6700000000055</v>
      </c>
      <c r="U29" s="15">
        <f t="shared" si="5"/>
        <v>5.105871551262034E-2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f t="shared" si="1"/>
        <v>16</v>
      </c>
      <c r="I30" s="14">
        <v>2</v>
      </c>
      <c r="J30" s="14">
        <v>14</v>
      </c>
      <c r="K30" s="14">
        <v>0</v>
      </c>
      <c r="L30" s="14">
        <v>0</v>
      </c>
      <c r="M30" s="13">
        <v>0</v>
      </c>
      <c r="N30" s="15">
        <f t="shared" si="6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8023</v>
      </c>
      <c r="H31" s="14">
        <f t="shared" si="1"/>
        <v>9</v>
      </c>
      <c r="I31" s="14">
        <v>0</v>
      </c>
      <c r="J31" s="14">
        <v>9</v>
      </c>
      <c r="K31" s="14">
        <v>2</v>
      </c>
      <c r="L31" s="14">
        <v>8</v>
      </c>
      <c r="M31" s="13">
        <v>2</v>
      </c>
      <c r="N31" s="15">
        <f t="shared" si="6"/>
        <v>0.22222222222222221</v>
      </c>
      <c r="O31" s="44">
        <v>8023</v>
      </c>
      <c r="P31" s="44">
        <v>8023</v>
      </c>
      <c r="Q31" s="45">
        <f t="shared" si="2"/>
        <v>1</v>
      </c>
      <c r="R31" s="44">
        <v>6887.02</v>
      </c>
      <c r="S31" s="45">
        <f t="shared" si="3"/>
        <v>0.85840957247912253</v>
      </c>
      <c r="T31" s="44">
        <f t="shared" si="4"/>
        <v>1135.9799999999996</v>
      </c>
      <c r="U31" s="15">
        <f t="shared" si="5"/>
        <v>0.14159042752087742</v>
      </c>
    </row>
    <row r="32" spans="1:21" ht="16.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15079.33</v>
      </c>
      <c r="H32" s="14">
        <f t="shared" si="1"/>
        <v>12</v>
      </c>
      <c r="I32" s="14">
        <v>2</v>
      </c>
      <c r="J32" s="14">
        <v>10</v>
      </c>
      <c r="K32" s="14">
        <v>2</v>
      </c>
      <c r="L32" s="14">
        <v>26</v>
      </c>
      <c r="M32" s="13">
        <v>2</v>
      </c>
      <c r="N32" s="15">
        <f t="shared" si="6"/>
        <v>0.16666666666666666</v>
      </c>
      <c r="O32" s="44">
        <v>15079.33</v>
      </c>
      <c r="P32" s="44">
        <v>15079.33</v>
      </c>
      <c r="Q32" s="45">
        <f t="shared" si="2"/>
        <v>1</v>
      </c>
      <c r="R32" s="44">
        <v>12872.6</v>
      </c>
      <c r="S32" s="45">
        <f t="shared" si="3"/>
        <v>0.85365861745846805</v>
      </c>
      <c r="T32" s="44">
        <f t="shared" si="4"/>
        <v>2206.7299999999996</v>
      </c>
      <c r="U32" s="15">
        <f t="shared" si="5"/>
        <v>0.14634138254153198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6173.02</v>
      </c>
      <c r="H33" s="14">
        <f t="shared" si="1"/>
        <v>5</v>
      </c>
      <c r="I33" s="14">
        <v>0</v>
      </c>
      <c r="J33" s="14">
        <v>5</v>
      </c>
      <c r="K33" s="14">
        <v>0</v>
      </c>
      <c r="L33" s="14">
        <v>10</v>
      </c>
      <c r="M33" s="13">
        <v>0</v>
      </c>
      <c r="N33" s="15">
        <f t="shared" si="6"/>
        <v>0</v>
      </c>
      <c r="O33" s="44">
        <v>6173.02</v>
      </c>
      <c r="P33" s="44">
        <v>6173.02</v>
      </c>
      <c r="Q33" s="45">
        <f t="shared" si="2"/>
        <v>1</v>
      </c>
      <c r="R33" s="44">
        <v>6173.02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 ht="17.25" customHeight="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15330.76</v>
      </c>
      <c r="H34" s="14">
        <f t="shared" si="1"/>
        <v>13</v>
      </c>
      <c r="I34" s="14">
        <v>1</v>
      </c>
      <c r="J34" s="14">
        <v>12</v>
      </c>
      <c r="K34" s="14">
        <v>1</v>
      </c>
      <c r="L34" s="14">
        <v>15</v>
      </c>
      <c r="M34" s="13">
        <v>1</v>
      </c>
      <c r="N34" s="15">
        <f t="shared" si="6"/>
        <v>7.6923076923076927E-2</v>
      </c>
      <c r="O34" s="44">
        <v>15330.76</v>
      </c>
      <c r="P34" s="44">
        <v>15330.76</v>
      </c>
      <c r="Q34" s="45">
        <f t="shared" si="2"/>
        <v>1</v>
      </c>
      <c r="R34" s="44">
        <v>14312.49</v>
      </c>
      <c r="S34" s="45">
        <f t="shared" si="3"/>
        <v>0.93357993993774602</v>
      </c>
      <c r="T34" s="44">
        <f t="shared" si="4"/>
        <v>1018.2700000000004</v>
      </c>
      <c r="U34" s="15">
        <f t="shared" si="5"/>
        <v>6.6420060062253955E-2</v>
      </c>
    </row>
    <row r="35" spans="1:21" ht="18.75" customHeight="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f t="shared" si="1"/>
        <v>4</v>
      </c>
      <c r="I35" s="14">
        <v>0</v>
      </c>
      <c r="J35" s="14">
        <v>4</v>
      </c>
      <c r="K35" s="14">
        <v>2</v>
      </c>
      <c r="L35" s="14">
        <v>2</v>
      </c>
      <c r="M35" s="13">
        <v>2</v>
      </c>
      <c r="N35" s="15">
        <f t="shared" si="6"/>
        <v>0.5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 ht="18" customHeight="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f t="shared" si="1"/>
        <v>7</v>
      </c>
      <c r="I36" s="14">
        <v>1</v>
      </c>
      <c r="J36" s="14">
        <v>6</v>
      </c>
      <c r="K36" s="14">
        <v>3</v>
      </c>
      <c r="L36" s="14">
        <v>5</v>
      </c>
      <c r="M36" s="13">
        <v>3</v>
      </c>
      <c r="N36" s="15">
        <f t="shared" si="6"/>
        <v>0.42857142857142855</v>
      </c>
      <c r="O36" s="44">
        <v>5444.47</v>
      </c>
      <c r="P36" s="44">
        <v>5444.47</v>
      </c>
      <c r="Q36" s="45">
        <f t="shared" si="2"/>
        <v>1</v>
      </c>
      <c r="R36" s="44">
        <v>5444.47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7357.04</v>
      </c>
      <c r="H37" s="14">
        <f t="shared" si="1"/>
        <v>9</v>
      </c>
      <c r="I37" s="14">
        <v>2</v>
      </c>
      <c r="J37" s="14">
        <v>7</v>
      </c>
      <c r="K37" s="14">
        <v>2</v>
      </c>
      <c r="L37" s="14">
        <v>17</v>
      </c>
      <c r="M37" s="13">
        <v>2</v>
      </c>
      <c r="N37" s="15">
        <f t="shared" si="6"/>
        <v>0.22222222222222221</v>
      </c>
      <c r="O37" s="44">
        <v>7357.04</v>
      </c>
      <c r="P37" s="44">
        <v>7357.04</v>
      </c>
      <c r="Q37" s="45">
        <f t="shared" si="2"/>
        <v>1</v>
      </c>
      <c r="R37" s="44">
        <v>7357.04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5754.36</v>
      </c>
      <c r="H38" s="14">
        <f t="shared" si="1"/>
        <v>8</v>
      </c>
      <c r="I38" s="14">
        <v>0</v>
      </c>
      <c r="J38" s="14">
        <v>8</v>
      </c>
      <c r="K38" s="14">
        <v>1</v>
      </c>
      <c r="L38" s="14">
        <v>10</v>
      </c>
      <c r="M38" s="13">
        <v>1</v>
      </c>
      <c r="N38" s="15">
        <f t="shared" si="6"/>
        <v>0.125</v>
      </c>
      <c r="O38" s="44">
        <v>5754.36</v>
      </c>
      <c r="P38" s="44">
        <v>5754.36</v>
      </c>
      <c r="Q38" s="45">
        <f t="shared" ref="Q38:Q69" si="7">IF(O38=0,0,P38/O38)</f>
        <v>1</v>
      </c>
      <c r="R38" s="44">
        <v>5754.36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 ht="20.25" customHeight="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5291.67</v>
      </c>
      <c r="H39" s="14">
        <f t="shared" si="1"/>
        <v>10</v>
      </c>
      <c r="I39" s="14">
        <v>1</v>
      </c>
      <c r="J39" s="14">
        <v>9</v>
      </c>
      <c r="K39" s="14">
        <v>3</v>
      </c>
      <c r="L39" s="14">
        <v>7</v>
      </c>
      <c r="M39" s="13">
        <v>3</v>
      </c>
      <c r="N39" s="15">
        <f t="shared" si="6"/>
        <v>0.3</v>
      </c>
      <c r="O39" s="44">
        <v>5291.67</v>
      </c>
      <c r="P39" s="44">
        <v>5291.67</v>
      </c>
      <c r="Q39" s="45">
        <f t="shared" si="7"/>
        <v>1</v>
      </c>
      <c r="R39" s="44">
        <v>5291.67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37640.82</v>
      </c>
      <c r="H40" s="14">
        <v>26</v>
      </c>
      <c r="I40" s="14">
        <v>5</v>
      </c>
      <c r="J40" s="14">
        <v>28</v>
      </c>
      <c r="K40" s="14">
        <v>14</v>
      </c>
      <c r="L40" s="14">
        <v>43</v>
      </c>
      <c r="M40" s="13">
        <v>14</v>
      </c>
      <c r="N40" s="15">
        <f t="shared" si="6"/>
        <v>0.53846153846153844</v>
      </c>
      <c r="O40" s="44">
        <v>37640.82</v>
      </c>
      <c r="P40" s="44">
        <v>37640.82</v>
      </c>
      <c r="Q40" s="45">
        <f t="shared" si="7"/>
        <v>1</v>
      </c>
      <c r="R40" s="44">
        <v>37640.82</v>
      </c>
      <c r="S40" s="45">
        <f t="shared" si="3"/>
        <v>1</v>
      </c>
      <c r="T40" s="44">
        <f t="shared" si="4"/>
        <v>0</v>
      </c>
      <c r="U40" s="15">
        <f t="shared" si="5"/>
        <v>0</v>
      </c>
    </row>
    <row r="41" spans="1:21" ht="18" customHeight="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f t="shared" ref="H41:H51" si="8">SUM(I41+J41)</f>
        <v>16</v>
      </c>
      <c r="I41" s="14">
        <v>0</v>
      </c>
      <c r="J41" s="14">
        <v>16</v>
      </c>
      <c r="K41" s="14">
        <v>12</v>
      </c>
      <c r="L41" s="14">
        <v>22</v>
      </c>
      <c r="M41" s="13">
        <v>12</v>
      </c>
      <c r="N41" s="15">
        <f t="shared" si="6"/>
        <v>0.75</v>
      </c>
      <c r="O41" s="44">
        <v>7452.86</v>
      </c>
      <c r="P41" s="44">
        <v>7452.86</v>
      </c>
      <c r="Q41" s="45">
        <f t="shared" si="7"/>
        <v>1</v>
      </c>
      <c r="R41" s="44">
        <v>7452.86</v>
      </c>
      <c r="S41" s="45">
        <f t="shared" si="3"/>
        <v>1</v>
      </c>
      <c r="T41" s="44">
        <f t="shared" si="4"/>
        <v>0</v>
      </c>
      <c r="U41" s="15">
        <f t="shared" si="5"/>
        <v>0</v>
      </c>
    </row>
    <row r="42" spans="1:21" ht="18" customHeight="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f t="shared" si="8"/>
        <v>15</v>
      </c>
      <c r="I42" s="14">
        <v>3</v>
      </c>
      <c r="J42" s="14">
        <v>12</v>
      </c>
      <c r="K42" s="14">
        <v>3</v>
      </c>
      <c r="L42" s="14">
        <v>25</v>
      </c>
      <c r="M42" s="13">
        <v>2</v>
      </c>
      <c r="N42" s="15">
        <f t="shared" si="6"/>
        <v>0.2</v>
      </c>
      <c r="O42" s="48">
        <v>11331.69</v>
      </c>
      <c r="P42" s="48">
        <v>11331.69</v>
      </c>
      <c r="Q42" s="45">
        <f t="shared" si="7"/>
        <v>1</v>
      </c>
      <c r="R42" s="44">
        <v>11331.69</v>
      </c>
      <c r="S42" s="45">
        <f t="shared" si="3"/>
        <v>1</v>
      </c>
      <c r="T42" s="44">
        <f t="shared" si="4"/>
        <v>0</v>
      </c>
      <c r="U42" s="15">
        <f t="shared" si="5"/>
        <v>0</v>
      </c>
    </row>
    <row r="43" spans="1:21" ht="20.25" customHeight="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f t="shared" si="8"/>
        <v>29</v>
      </c>
      <c r="I43" s="14">
        <v>0</v>
      </c>
      <c r="J43" s="14">
        <v>29</v>
      </c>
      <c r="K43" s="14">
        <v>0</v>
      </c>
      <c r="L43" s="14">
        <v>0</v>
      </c>
      <c r="M43" s="13">
        <v>0</v>
      </c>
      <c r="N43" s="15">
        <f t="shared" si="6"/>
        <v>0</v>
      </c>
      <c r="O43" s="44">
        <v>1</v>
      </c>
      <c r="P43" s="44">
        <v>1</v>
      </c>
      <c r="Q43" s="45">
        <f t="shared" si="7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9">(P44)</f>
        <v>5647.89</v>
      </c>
      <c r="H44" s="14">
        <f t="shared" si="8"/>
        <v>8</v>
      </c>
      <c r="I44" s="14">
        <v>1</v>
      </c>
      <c r="J44" s="14">
        <v>7</v>
      </c>
      <c r="K44" s="14">
        <v>4</v>
      </c>
      <c r="L44" s="14">
        <v>8</v>
      </c>
      <c r="M44" s="13">
        <v>4</v>
      </c>
      <c r="N44" s="15">
        <f t="shared" si="6"/>
        <v>0.5</v>
      </c>
      <c r="O44" s="44">
        <v>5647.89</v>
      </c>
      <c r="P44" s="44">
        <v>5647.89</v>
      </c>
      <c r="Q44" s="45">
        <f t="shared" si="7"/>
        <v>1</v>
      </c>
      <c r="R44" s="44">
        <v>5647.89</v>
      </c>
      <c r="S44" s="45">
        <f t="shared" ref="S44:S80" si="10">IF(P44=0,0,R44/P44)</f>
        <v>1</v>
      </c>
      <c r="T44" s="44">
        <f t="shared" ref="T44:T79" si="11">(P44-R44)</f>
        <v>0</v>
      </c>
      <c r="U44" s="15">
        <f t="shared" ref="U44:U80" si="12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9"/>
        <v>40531.29</v>
      </c>
      <c r="H45" s="14">
        <f t="shared" si="8"/>
        <v>18</v>
      </c>
      <c r="I45" s="14">
        <v>1</v>
      </c>
      <c r="J45" s="14">
        <v>17</v>
      </c>
      <c r="K45" s="14">
        <v>1</v>
      </c>
      <c r="L45" s="14">
        <v>20</v>
      </c>
      <c r="M45" s="13">
        <v>1</v>
      </c>
      <c r="N45" s="15">
        <f t="shared" si="6"/>
        <v>5.5555555555555552E-2</v>
      </c>
      <c r="O45" s="44">
        <v>40531.29</v>
      </c>
      <c r="P45" s="44">
        <v>40531.29</v>
      </c>
      <c r="Q45" s="45">
        <f t="shared" si="7"/>
        <v>1</v>
      </c>
      <c r="R45" s="44">
        <v>38799.97</v>
      </c>
      <c r="S45" s="45">
        <f t="shared" si="10"/>
        <v>0.95728435981188853</v>
      </c>
      <c r="T45" s="44">
        <f t="shared" si="11"/>
        <v>1731.3199999999997</v>
      </c>
      <c r="U45" s="15">
        <f t="shared" si="12"/>
        <v>4.2715640188111449E-2</v>
      </c>
    </row>
    <row r="46" spans="1:21" ht="18" customHeight="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9"/>
        <v>8963.5300000000007</v>
      </c>
      <c r="H46" s="14">
        <f t="shared" si="8"/>
        <v>9</v>
      </c>
      <c r="I46" s="14">
        <v>1</v>
      </c>
      <c r="J46" s="14">
        <v>8</v>
      </c>
      <c r="K46" s="14">
        <v>0</v>
      </c>
      <c r="L46" s="14">
        <v>18</v>
      </c>
      <c r="M46" s="13">
        <v>0</v>
      </c>
      <c r="N46" s="15">
        <f t="shared" si="6"/>
        <v>0</v>
      </c>
      <c r="O46" s="44">
        <v>8963.5300000000007</v>
      </c>
      <c r="P46" s="44">
        <v>8963.5300000000007</v>
      </c>
      <c r="Q46" s="45">
        <f t="shared" si="7"/>
        <v>1</v>
      </c>
      <c r="R46" s="44">
        <v>8963.5300000000007</v>
      </c>
      <c r="S46" s="45">
        <f t="shared" si="10"/>
        <v>1</v>
      </c>
      <c r="T46" s="44">
        <f t="shared" si="11"/>
        <v>0</v>
      </c>
      <c r="U46" s="15">
        <f t="shared" si="12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9"/>
        <v>31938.93</v>
      </c>
      <c r="H47" s="14">
        <f t="shared" si="8"/>
        <v>21</v>
      </c>
      <c r="I47" s="14">
        <v>3</v>
      </c>
      <c r="J47" s="14">
        <v>18</v>
      </c>
      <c r="K47" s="14">
        <v>5</v>
      </c>
      <c r="L47" s="14">
        <v>25</v>
      </c>
      <c r="M47" s="13">
        <v>5</v>
      </c>
      <c r="N47" s="15">
        <f t="shared" si="6"/>
        <v>0.23809523809523808</v>
      </c>
      <c r="O47" s="44">
        <v>31938.93</v>
      </c>
      <c r="P47" s="44">
        <v>31938.93</v>
      </c>
      <c r="Q47" s="45">
        <f t="shared" si="7"/>
        <v>1</v>
      </c>
      <c r="R47" s="44">
        <v>31938.93</v>
      </c>
      <c r="S47" s="45">
        <f t="shared" si="10"/>
        <v>1</v>
      </c>
      <c r="T47" s="44">
        <f t="shared" si="11"/>
        <v>0</v>
      </c>
      <c r="U47" s="15">
        <f t="shared" si="12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9"/>
        <v>2012.14</v>
      </c>
      <c r="H48" s="14">
        <f t="shared" si="8"/>
        <v>30</v>
      </c>
      <c r="I48" s="14">
        <v>2</v>
      </c>
      <c r="J48" s="14">
        <v>28</v>
      </c>
      <c r="K48" s="14">
        <v>5</v>
      </c>
      <c r="L48" s="14">
        <v>4</v>
      </c>
      <c r="M48" s="13">
        <v>5</v>
      </c>
      <c r="N48" s="15">
        <f t="shared" si="6"/>
        <v>0.16666666666666666</v>
      </c>
      <c r="O48" s="44">
        <v>2012.14</v>
      </c>
      <c r="P48" s="44">
        <v>2012.14</v>
      </c>
      <c r="Q48" s="45">
        <f t="shared" si="7"/>
        <v>1</v>
      </c>
      <c r="R48" s="44">
        <v>2012.14</v>
      </c>
      <c r="S48" s="45">
        <f t="shared" si="10"/>
        <v>1</v>
      </c>
      <c r="T48" s="44">
        <f t="shared" si="11"/>
        <v>0</v>
      </c>
      <c r="U48" s="15">
        <f t="shared" si="12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9"/>
        <v>14029.81</v>
      </c>
      <c r="H49" s="14">
        <f t="shared" si="8"/>
        <v>15</v>
      </c>
      <c r="I49" s="14">
        <v>0</v>
      </c>
      <c r="J49" s="14">
        <v>15</v>
      </c>
      <c r="K49" s="14">
        <v>2</v>
      </c>
      <c r="L49" s="14">
        <v>18</v>
      </c>
      <c r="M49" s="13">
        <v>2</v>
      </c>
      <c r="N49" s="15">
        <f t="shared" si="6"/>
        <v>0.13333333333333333</v>
      </c>
      <c r="O49" s="44">
        <v>14029.81</v>
      </c>
      <c r="P49" s="44">
        <v>14029.81</v>
      </c>
      <c r="Q49" s="45">
        <f t="shared" si="7"/>
        <v>1</v>
      </c>
      <c r="R49" s="44">
        <v>13484.12</v>
      </c>
      <c r="S49" s="45">
        <f t="shared" si="10"/>
        <v>0.96110496150696278</v>
      </c>
      <c r="T49" s="44">
        <f t="shared" si="11"/>
        <v>545.68999999999869</v>
      </c>
      <c r="U49" s="15">
        <f t="shared" si="12"/>
        <v>3.8895038493037236E-2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9"/>
        <v>21582.6</v>
      </c>
      <c r="H50" s="14">
        <f t="shared" si="8"/>
        <v>24</v>
      </c>
      <c r="I50" s="14">
        <v>1</v>
      </c>
      <c r="J50" s="14">
        <v>23</v>
      </c>
      <c r="K50" s="14">
        <v>3</v>
      </c>
      <c r="L50" s="14">
        <v>20</v>
      </c>
      <c r="M50" s="13">
        <v>3</v>
      </c>
      <c r="N50" s="15">
        <f t="shared" si="6"/>
        <v>0.125</v>
      </c>
      <c r="O50" s="44">
        <v>21582.6</v>
      </c>
      <c r="P50" s="44">
        <v>21582.6</v>
      </c>
      <c r="Q50" s="45">
        <f t="shared" si="7"/>
        <v>1</v>
      </c>
      <c r="R50" s="44">
        <v>19644.09</v>
      </c>
      <c r="S50" s="45">
        <f t="shared" si="10"/>
        <v>0.91018181312724145</v>
      </c>
      <c r="T50" s="44">
        <f t="shared" si="11"/>
        <v>1938.5099999999984</v>
      </c>
      <c r="U50" s="15">
        <f t="shared" si="12"/>
        <v>8.981818687275854E-2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f t="shared" si="8"/>
        <v>11</v>
      </c>
      <c r="I51" s="14">
        <v>0</v>
      </c>
      <c r="J51" s="14">
        <v>11</v>
      </c>
      <c r="K51" s="14">
        <v>1</v>
      </c>
      <c r="L51" s="14">
        <v>8</v>
      </c>
      <c r="M51" s="13">
        <v>1</v>
      </c>
      <c r="N51" s="15">
        <v>0</v>
      </c>
      <c r="O51" s="44">
        <v>7450.72</v>
      </c>
      <c r="P51" s="44">
        <v>7450.72</v>
      </c>
      <c r="Q51" s="45">
        <f t="shared" si="7"/>
        <v>1</v>
      </c>
      <c r="R51" s="44">
        <v>6290.58</v>
      </c>
      <c r="S51" s="45">
        <f t="shared" si="10"/>
        <v>0.84429155839972514</v>
      </c>
      <c r="T51" s="44">
        <f t="shared" si="11"/>
        <v>1160.1400000000003</v>
      </c>
      <c r="U51" s="15">
        <f t="shared" si="12"/>
        <v>0.15570844160027492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3">(P52)</f>
        <v>3230.11</v>
      </c>
      <c r="H52" s="14">
        <v>10</v>
      </c>
      <c r="I52" s="14">
        <v>1</v>
      </c>
      <c r="J52" s="14">
        <v>10</v>
      </c>
      <c r="K52" s="14">
        <v>7</v>
      </c>
      <c r="L52" s="14">
        <v>9</v>
      </c>
      <c r="M52" s="13">
        <v>7</v>
      </c>
      <c r="N52" s="15">
        <f t="shared" ref="N52:N62" si="14">IF(H52=0,0,K52/H52)</f>
        <v>0.7</v>
      </c>
      <c r="O52" s="44">
        <v>3230.11</v>
      </c>
      <c r="P52" s="48">
        <v>3230.11</v>
      </c>
      <c r="Q52" s="45">
        <f t="shared" si="7"/>
        <v>1</v>
      </c>
      <c r="R52" s="44">
        <v>3230.11</v>
      </c>
      <c r="S52" s="45">
        <f t="shared" si="10"/>
        <v>1</v>
      </c>
      <c r="T52" s="44">
        <f t="shared" si="11"/>
        <v>0</v>
      </c>
      <c r="U52" s="15">
        <f t="shared" si="12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3"/>
        <v>1</v>
      </c>
      <c r="H53" s="14">
        <f t="shared" ref="H53:H79" si="15">SUM(I53+J53)</f>
        <v>5</v>
      </c>
      <c r="I53" s="14">
        <v>3</v>
      </c>
      <c r="J53" s="14">
        <v>2</v>
      </c>
      <c r="K53" s="14">
        <v>0</v>
      </c>
      <c r="L53" s="14">
        <v>0</v>
      </c>
      <c r="M53" s="13">
        <v>0</v>
      </c>
      <c r="N53" s="15">
        <f t="shared" si="14"/>
        <v>0</v>
      </c>
      <c r="O53" s="44">
        <v>1</v>
      </c>
      <c r="P53" s="44">
        <v>1</v>
      </c>
      <c r="Q53" s="45">
        <f t="shared" si="7"/>
        <v>1</v>
      </c>
      <c r="R53" s="44">
        <v>0</v>
      </c>
      <c r="S53" s="45">
        <f t="shared" si="10"/>
        <v>0</v>
      </c>
      <c r="T53" s="44">
        <f t="shared" si="11"/>
        <v>1</v>
      </c>
      <c r="U53" s="15">
        <f t="shared" si="12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3"/>
        <v>1</v>
      </c>
      <c r="H54" s="14">
        <f t="shared" si="15"/>
        <v>6</v>
      </c>
      <c r="I54" s="14">
        <v>0</v>
      </c>
      <c r="J54" s="14">
        <v>6</v>
      </c>
      <c r="K54" s="14">
        <v>0</v>
      </c>
      <c r="L54" s="14">
        <v>0</v>
      </c>
      <c r="M54" s="13">
        <v>0</v>
      </c>
      <c r="N54" s="15">
        <f t="shared" si="14"/>
        <v>0</v>
      </c>
      <c r="O54" s="44">
        <v>1</v>
      </c>
      <c r="P54" s="44">
        <v>1</v>
      </c>
      <c r="Q54" s="45">
        <f t="shared" si="7"/>
        <v>1</v>
      </c>
      <c r="R54" s="44">
        <v>0</v>
      </c>
      <c r="S54" s="45">
        <f t="shared" si="10"/>
        <v>0</v>
      </c>
      <c r="T54" s="44">
        <f t="shared" si="11"/>
        <v>1</v>
      </c>
      <c r="U54" s="15">
        <f t="shared" si="12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3"/>
        <v>12802.81</v>
      </c>
      <c r="H55" s="14">
        <f t="shared" si="15"/>
        <v>12</v>
      </c>
      <c r="I55" s="14">
        <v>2</v>
      </c>
      <c r="J55" s="14">
        <v>10</v>
      </c>
      <c r="K55" s="14">
        <v>0</v>
      </c>
      <c r="L55" s="14">
        <v>17</v>
      </c>
      <c r="M55" s="13">
        <v>2</v>
      </c>
      <c r="N55" s="15">
        <f t="shared" si="14"/>
        <v>0</v>
      </c>
      <c r="O55" s="44">
        <v>12802.81</v>
      </c>
      <c r="P55" s="44">
        <v>12802.81</v>
      </c>
      <c r="Q55" s="45">
        <f t="shared" si="7"/>
        <v>1</v>
      </c>
      <c r="R55" s="44">
        <v>12802.81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3"/>
        <v>1</v>
      </c>
      <c r="H56" s="14">
        <f t="shared" si="15"/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4"/>
        <v>0</v>
      </c>
      <c r="O56" s="44">
        <v>1</v>
      </c>
      <c r="P56" s="44">
        <v>1</v>
      </c>
      <c r="Q56" s="45">
        <f t="shared" si="7"/>
        <v>1</v>
      </c>
      <c r="R56" s="44">
        <v>0</v>
      </c>
      <c r="S56" s="45">
        <f t="shared" si="10"/>
        <v>0</v>
      </c>
      <c r="T56" s="44">
        <f t="shared" si="11"/>
        <v>1</v>
      </c>
      <c r="U56" s="15">
        <f t="shared" si="12"/>
        <v>1</v>
      </c>
    </row>
    <row r="57" spans="1:21" ht="17.2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3"/>
        <v>1</v>
      </c>
      <c r="H57" s="14">
        <f t="shared" si="15"/>
        <v>14</v>
      </c>
      <c r="I57" s="14">
        <v>3</v>
      </c>
      <c r="J57" s="14">
        <v>11</v>
      </c>
      <c r="K57" s="14">
        <v>0</v>
      </c>
      <c r="L57" s="14">
        <v>0</v>
      </c>
      <c r="M57" s="13">
        <v>0</v>
      </c>
      <c r="N57" s="15">
        <f t="shared" si="14"/>
        <v>0</v>
      </c>
      <c r="O57" s="44">
        <v>1</v>
      </c>
      <c r="P57" s="44">
        <v>1</v>
      </c>
      <c r="Q57" s="45">
        <f t="shared" si="7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 ht="16.5" customHeight="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3"/>
        <v>543.83000000000004</v>
      </c>
      <c r="H58" s="14">
        <f t="shared" si="15"/>
        <v>10</v>
      </c>
      <c r="I58" s="14">
        <v>0</v>
      </c>
      <c r="J58" s="14">
        <v>10</v>
      </c>
      <c r="K58" s="14">
        <v>0</v>
      </c>
      <c r="L58" s="14">
        <v>2</v>
      </c>
      <c r="M58" s="13">
        <v>0</v>
      </c>
      <c r="N58" s="15">
        <f t="shared" si="14"/>
        <v>0</v>
      </c>
      <c r="O58" s="44">
        <v>543.83000000000004</v>
      </c>
      <c r="P58" s="44">
        <v>543.83000000000004</v>
      </c>
      <c r="Q58" s="45">
        <f t="shared" si="7"/>
        <v>1</v>
      </c>
      <c r="R58" s="44">
        <v>543.83000000000004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 ht="15.75" customHeight="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3"/>
        <v>18252.88</v>
      </c>
      <c r="H59" s="14">
        <f t="shared" si="15"/>
        <v>14</v>
      </c>
      <c r="I59" s="14">
        <v>1</v>
      </c>
      <c r="J59" s="14">
        <v>13</v>
      </c>
      <c r="K59" s="14">
        <v>2</v>
      </c>
      <c r="L59" s="14">
        <v>16</v>
      </c>
      <c r="M59" s="13">
        <v>2</v>
      </c>
      <c r="N59" s="15">
        <f t="shared" si="14"/>
        <v>0.14285714285714285</v>
      </c>
      <c r="O59" s="44">
        <v>18252.88</v>
      </c>
      <c r="P59" s="44">
        <v>18252.88</v>
      </c>
      <c r="Q59" s="45">
        <f t="shared" si="7"/>
        <v>1</v>
      </c>
      <c r="R59" s="44">
        <v>18252.88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3"/>
        <v>2094.1799999999998</v>
      </c>
      <c r="H60" s="14">
        <f t="shared" si="15"/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14"/>
        <v>0.16666666666666666</v>
      </c>
      <c r="O60" s="44">
        <v>2094.1799999999998</v>
      </c>
      <c r="P60" s="44">
        <v>2094.1799999999998</v>
      </c>
      <c r="Q60" s="45">
        <f t="shared" si="7"/>
        <v>1</v>
      </c>
      <c r="R60" s="44">
        <v>2094.1799999999998</v>
      </c>
      <c r="S60" s="45">
        <f t="shared" si="10"/>
        <v>1</v>
      </c>
      <c r="T60" s="44">
        <f t="shared" si="11"/>
        <v>0</v>
      </c>
      <c r="U60" s="15">
        <f t="shared" si="12"/>
        <v>0</v>
      </c>
    </row>
    <row r="61" spans="1:21" ht="17.25" customHeight="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3"/>
        <v>16274.42</v>
      </c>
      <c r="H61" s="14">
        <f t="shared" si="15"/>
        <v>17</v>
      </c>
      <c r="I61" s="14">
        <v>6</v>
      </c>
      <c r="J61" s="14">
        <v>11</v>
      </c>
      <c r="K61" s="14">
        <v>3</v>
      </c>
      <c r="L61" s="14">
        <v>15</v>
      </c>
      <c r="M61" s="13">
        <v>3</v>
      </c>
      <c r="N61" s="15">
        <f t="shared" si="14"/>
        <v>0.17647058823529413</v>
      </c>
      <c r="O61" s="44">
        <v>16274.42</v>
      </c>
      <c r="P61" s="44">
        <v>16274.42</v>
      </c>
      <c r="Q61" s="45">
        <f t="shared" si="7"/>
        <v>1</v>
      </c>
      <c r="R61" s="44">
        <v>16274.42</v>
      </c>
      <c r="S61" s="45">
        <f t="shared" si="10"/>
        <v>1</v>
      </c>
      <c r="T61" s="44">
        <f t="shared" si="11"/>
        <v>0</v>
      </c>
      <c r="U61" s="15">
        <f t="shared" si="12"/>
        <v>0</v>
      </c>
    </row>
    <row r="62" spans="1:21" ht="15" customHeight="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3"/>
        <v>13155.99</v>
      </c>
      <c r="H62" s="14">
        <f t="shared" si="15"/>
        <v>25</v>
      </c>
      <c r="I62" s="14">
        <v>4</v>
      </c>
      <c r="J62" s="14">
        <v>21</v>
      </c>
      <c r="K62" s="14">
        <v>4</v>
      </c>
      <c r="L62" s="14">
        <v>24</v>
      </c>
      <c r="M62" s="13">
        <v>4</v>
      </c>
      <c r="N62" s="15">
        <f t="shared" si="14"/>
        <v>0.16</v>
      </c>
      <c r="O62" s="44">
        <v>13155.99</v>
      </c>
      <c r="P62" s="44">
        <v>13155.99</v>
      </c>
      <c r="Q62" s="45">
        <f t="shared" si="7"/>
        <v>1</v>
      </c>
      <c r="R62" s="44">
        <v>13155.99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 ht="18" customHeight="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f t="shared" si="15"/>
        <v>16</v>
      </c>
      <c r="I63" s="14">
        <v>1</v>
      </c>
      <c r="J63" s="14">
        <v>15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7"/>
        <v>1</v>
      </c>
      <c r="R63" s="44">
        <v>7750.29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6">(P64)</f>
        <v>11440</v>
      </c>
      <c r="H64" s="14">
        <f t="shared" si="15"/>
        <v>10</v>
      </c>
      <c r="I64" s="14">
        <v>0</v>
      </c>
      <c r="J64" s="14">
        <v>10</v>
      </c>
      <c r="K64" s="14">
        <v>5</v>
      </c>
      <c r="L64" s="14">
        <v>19</v>
      </c>
      <c r="M64" s="13">
        <v>5</v>
      </c>
      <c r="N64" s="15">
        <f t="shared" ref="N64:N73" si="17">IF(H64=0,0,K64/H64)</f>
        <v>0.5</v>
      </c>
      <c r="O64" s="44">
        <v>11440</v>
      </c>
      <c r="P64" s="44">
        <v>11440</v>
      </c>
      <c r="Q64" s="45">
        <f t="shared" si="7"/>
        <v>1</v>
      </c>
      <c r="R64" s="44">
        <v>11440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 ht="15" customHeight="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6"/>
        <v>3537.99</v>
      </c>
      <c r="H65" s="14">
        <f t="shared" si="15"/>
        <v>5</v>
      </c>
      <c r="I65" s="14">
        <v>0</v>
      </c>
      <c r="J65" s="14">
        <v>5</v>
      </c>
      <c r="K65" s="14">
        <v>3</v>
      </c>
      <c r="L65" s="14">
        <v>5</v>
      </c>
      <c r="M65" s="13">
        <v>3</v>
      </c>
      <c r="N65" s="15">
        <f t="shared" si="17"/>
        <v>0.6</v>
      </c>
      <c r="O65" s="44">
        <v>3537.99</v>
      </c>
      <c r="P65" s="44">
        <v>3537.99</v>
      </c>
      <c r="Q65" s="45">
        <f t="shared" si="7"/>
        <v>1</v>
      </c>
      <c r="R65" s="44">
        <v>3537.99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 ht="16.5" customHeight="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6"/>
        <v>11623.6</v>
      </c>
      <c r="H66" s="14">
        <f t="shared" si="15"/>
        <v>12</v>
      </c>
      <c r="I66" s="14">
        <v>0</v>
      </c>
      <c r="J66" s="14">
        <v>12</v>
      </c>
      <c r="K66" s="14">
        <v>2</v>
      </c>
      <c r="L66" s="14">
        <v>13</v>
      </c>
      <c r="M66" s="13">
        <v>2</v>
      </c>
      <c r="N66" s="15">
        <f t="shared" si="17"/>
        <v>0.16666666666666666</v>
      </c>
      <c r="O66" s="44">
        <v>11623.6</v>
      </c>
      <c r="P66" s="44">
        <v>11623.6</v>
      </c>
      <c r="Q66" s="45">
        <f t="shared" si="7"/>
        <v>1</v>
      </c>
      <c r="R66" s="44">
        <v>10372.44</v>
      </c>
      <c r="S66" s="45">
        <f t="shared" si="10"/>
        <v>0.89236037028115212</v>
      </c>
      <c r="T66" s="44">
        <f t="shared" si="11"/>
        <v>1251.1599999999999</v>
      </c>
      <c r="U66" s="15">
        <f t="shared" si="12"/>
        <v>0.10763962971884784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6"/>
        <v>6205.56</v>
      </c>
      <c r="H67" s="14">
        <f t="shared" si="15"/>
        <v>11</v>
      </c>
      <c r="I67" s="14">
        <v>4</v>
      </c>
      <c r="J67" s="14">
        <v>7</v>
      </c>
      <c r="K67" s="14">
        <v>0</v>
      </c>
      <c r="L67" s="14">
        <v>12</v>
      </c>
      <c r="M67" s="13">
        <v>0</v>
      </c>
      <c r="N67" s="15">
        <f t="shared" si="17"/>
        <v>0</v>
      </c>
      <c r="O67" s="44">
        <v>6205.56</v>
      </c>
      <c r="P67" s="44">
        <v>6205.56</v>
      </c>
      <c r="Q67" s="45">
        <f t="shared" si="7"/>
        <v>1</v>
      </c>
      <c r="R67" s="44">
        <v>5231.32</v>
      </c>
      <c r="S67" s="45">
        <f t="shared" si="10"/>
        <v>0.84300530492010384</v>
      </c>
      <c r="T67" s="44">
        <f t="shared" si="11"/>
        <v>974.24000000000069</v>
      </c>
      <c r="U67" s="15">
        <f t="shared" si="12"/>
        <v>0.15699469507989619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6"/>
        <v>9265.06</v>
      </c>
      <c r="H68" s="14">
        <f t="shared" si="15"/>
        <v>11</v>
      </c>
      <c r="I68" s="14">
        <v>6</v>
      </c>
      <c r="J68" s="14">
        <v>5</v>
      </c>
      <c r="K68" s="14">
        <v>3</v>
      </c>
      <c r="L68" s="14">
        <v>7</v>
      </c>
      <c r="M68" s="13">
        <v>3</v>
      </c>
      <c r="N68" s="15">
        <f t="shared" si="17"/>
        <v>0.27272727272727271</v>
      </c>
      <c r="O68" s="44">
        <v>9265.06</v>
      </c>
      <c r="P68" s="44">
        <v>9265.06</v>
      </c>
      <c r="Q68" s="45">
        <f t="shared" si="7"/>
        <v>1</v>
      </c>
      <c r="R68" s="44">
        <v>7084.37</v>
      </c>
      <c r="S68" s="45">
        <f t="shared" si="10"/>
        <v>0.76463293276028432</v>
      </c>
      <c r="T68" s="44">
        <f t="shared" si="11"/>
        <v>2180.6899999999996</v>
      </c>
      <c r="U68" s="15">
        <f t="shared" si="12"/>
        <v>0.23536706723971562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6"/>
        <v>36145.67</v>
      </c>
      <c r="H69" s="14">
        <f t="shared" si="15"/>
        <v>47</v>
      </c>
      <c r="I69" s="14">
        <v>5</v>
      </c>
      <c r="J69" s="14">
        <v>42</v>
      </c>
      <c r="K69" s="14">
        <v>7</v>
      </c>
      <c r="L69" s="14">
        <v>49</v>
      </c>
      <c r="M69" s="13">
        <v>7</v>
      </c>
      <c r="N69" s="15">
        <f t="shared" si="17"/>
        <v>0.14893617021276595</v>
      </c>
      <c r="O69" s="44">
        <v>36145.67</v>
      </c>
      <c r="P69" s="44">
        <v>36145.67</v>
      </c>
      <c r="Q69" s="45">
        <f t="shared" si="7"/>
        <v>1</v>
      </c>
      <c r="R69" s="44">
        <v>36145.67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6"/>
        <v>3363.67</v>
      </c>
      <c r="H70" s="14">
        <f t="shared" si="15"/>
        <v>18</v>
      </c>
      <c r="I70" s="14">
        <v>4</v>
      </c>
      <c r="J70" s="14">
        <v>14</v>
      </c>
      <c r="K70" s="14">
        <v>5</v>
      </c>
      <c r="L70" s="14">
        <v>10</v>
      </c>
      <c r="M70" s="13">
        <v>5</v>
      </c>
      <c r="N70" s="15">
        <f t="shared" si="17"/>
        <v>0.27777777777777779</v>
      </c>
      <c r="O70" s="44">
        <v>3363.67</v>
      </c>
      <c r="P70" s="44">
        <v>3363.67</v>
      </c>
      <c r="Q70" s="45">
        <f t="shared" ref="Q70:Q80" si="18">IF(O70=0,0,P70/O70)</f>
        <v>1</v>
      </c>
      <c r="R70" s="44">
        <v>3363.67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 ht="18.75" customHeight="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6"/>
        <v>13470.9</v>
      </c>
      <c r="H71" s="14">
        <f t="shared" si="15"/>
        <v>37</v>
      </c>
      <c r="I71" s="14">
        <v>0</v>
      </c>
      <c r="J71" s="14">
        <v>37</v>
      </c>
      <c r="K71" s="14">
        <v>7</v>
      </c>
      <c r="L71" s="14">
        <v>26</v>
      </c>
      <c r="M71" s="13">
        <v>7</v>
      </c>
      <c r="N71" s="15">
        <f t="shared" si="17"/>
        <v>0.1891891891891892</v>
      </c>
      <c r="O71" s="44">
        <v>13470.9</v>
      </c>
      <c r="P71" s="44">
        <v>13470.9</v>
      </c>
      <c r="Q71" s="45">
        <f t="shared" si="18"/>
        <v>1</v>
      </c>
      <c r="R71" s="44">
        <v>13470.9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6"/>
        <v>44257.5</v>
      </c>
      <c r="H72" s="14">
        <f t="shared" si="15"/>
        <v>23</v>
      </c>
      <c r="I72" s="14">
        <v>3</v>
      </c>
      <c r="J72" s="14">
        <v>20</v>
      </c>
      <c r="K72" s="14">
        <v>2</v>
      </c>
      <c r="L72" s="14">
        <v>27</v>
      </c>
      <c r="M72" s="13">
        <v>2</v>
      </c>
      <c r="N72" s="15">
        <f t="shared" si="17"/>
        <v>8.6956521739130432E-2</v>
      </c>
      <c r="O72" s="44">
        <v>44257.5</v>
      </c>
      <c r="P72" s="44">
        <v>44257.5</v>
      </c>
      <c r="Q72" s="45">
        <f t="shared" si="18"/>
        <v>1</v>
      </c>
      <c r="R72" s="44">
        <v>44257.5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6"/>
        <v>27064.880000000001</v>
      </c>
      <c r="H73" s="14">
        <f t="shared" si="15"/>
        <v>16</v>
      </c>
      <c r="I73" s="14">
        <v>1</v>
      </c>
      <c r="J73" s="14">
        <v>15</v>
      </c>
      <c r="K73" s="14">
        <v>3</v>
      </c>
      <c r="L73" s="14">
        <v>11</v>
      </c>
      <c r="M73" s="13">
        <v>3</v>
      </c>
      <c r="N73" s="15">
        <f t="shared" si="17"/>
        <v>0.1875</v>
      </c>
      <c r="O73" s="44">
        <v>27064.880000000001</v>
      </c>
      <c r="P73" s="44">
        <v>27064.880000000001</v>
      </c>
      <c r="Q73" s="45">
        <f t="shared" si="18"/>
        <v>1</v>
      </c>
      <c r="R73" s="44">
        <v>27064.880000000001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f t="shared" si="15"/>
        <v>11</v>
      </c>
      <c r="I74" s="14">
        <v>4</v>
      </c>
      <c r="J74" s="14">
        <v>7</v>
      </c>
      <c r="K74" s="14">
        <v>2</v>
      </c>
      <c r="L74" s="14">
        <v>15</v>
      </c>
      <c r="M74" s="13">
        <v>2</v>
      </c>
      <c r="N74" s="15">
        <v>0</v>
      </c>
      <c r="O74" s="44">
        <v>12667.55</v>
      </c>
      <c r="P74" s="44">
        <v>12667.55</v>
      </c>
      <c r="Q74" s="45">
        <f t="shared" si="18"/>
        <v>1</v>
      </c>
      <c r="R74" s="44">
        <v>9463.01</v>
      </c>
      <c r="S74" s="45">
        <f t="shared" si="10"/>
        <v>0.74702764149342227</v>
      </c>
      <c r="T74" s="44">
        <f t="shared" si="11"/>
        <v>3204.5399999999991</v>
      </c>
      <c r="U74" s="15">
        <f t="shared" si="12"/>
        <v>0.25297235850657779</v>
      </c>
    </row>
    <row r="75" spans="1:21" ht="15.75" customHeight="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6528.08</v>
      </c>
      <c r="H75" s="14">
        <f t="shared" si="15"/>
        <v>9</v>
      </c>
      <c r="I75" s="14">
        <v>0</v>
      </c>
      <c r="J75" s="14">
        <v>9</v>
      </c>
      <c r="K75" s="14">
        <v>1</v>
      </c>
      <c r="L75" s="14">
        <v>10</v>
      </c>
      <c r="M75" s="13">
        <v>1</v>
      </c>
      <c r="N75" s="15">
        <f t="shared" ref="N75:N80" si="19">IF(H75=0,0,K75/H75)</f>
        <v>0.1111111111111111</v>
      </c>
      <c r="O75" s="44">
        <v>6528.08</v>
      </c>
      <c r="P75" s="44">
        <v>6528.08</v>
      </c>
      <c r="Q75" s="45">
        <f t="shared" si="18"/>
        <v>1</v>
      </c>
      <c r="R75" s="44">
        <v>6528.08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 ht="18.75" customHeight="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3515.03</v>
      </c>
      <c r="H76" s="14">
        <f t="shared" si="15"/>
        <v>11</v>
      </c>
      <c r="I76" s="14">
        <v>0</v>
      </c>
      <c r="J76" s="14">
        <v>11</v>
      </c>
      <c r="K76" s="14">
        <v>1</v>
      </c>
      <c r="L76" s="14">
        <v>8</v>
      </c>
      <c r="M76" s="13">
        <v>1</v>
      </c>
      <c r="N76" s="15">
        <f t="shared" si="19"/>
        <v>9.0909090909090912E-2</v>
      </c>
      <c r="O76" s="44">
        <v>3515.03</v>
      </c>
      <c r="P76" s="44">
        <v>3515.03</v>
      </c>
      <c r="Q76" s="45">
        <f t="shared" si="18"/>
        <v>1</v>
      </c>
      <c r="R76" s="44">
        <v>3515.03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 ht="15" customHeight="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5939.21</v>
      </c>
      <c r="H77" s="14">
        <f t="shared" si="15"/>
        <v>5</v>
      </c>
      <c r="I77" s="14">
        <v>0</v>
      </c>
      <c r="J77" s="14">
        <v>5</v>
      </c>
      <c r="K77" s="14">
        <v>0</v>
      </c>
      <c r="L77" s="14">
        <v>10</v>
      </c>
      <c r="M77" s="13">
        <v>0</v>
      </c>
      <c r="N77" s="15">
        <f t="shared" si="19"/>
        <v>0</v>
      </c>
      <c r="O77" s="44">
        <v>5939.21</v>
      </c>
      <c r="P77" s="44">
        <v>5939.21</v>
      </c>
      <c r="Q77" s="45">
        <f t="shared" si="18"/>
        <v>1</v>
      </c>
      <c r="R77" s="44">
        <v>5939.21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 ht="16.5" customHeight="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13040.87</v>
      </c>
      <c r="H78" s="14">
        <f t="shared" si="15"/>
        <v>42</v>
      </c>
      <c r="I78" s="14">
        <v>2</v>
      </c>
      <c r="J78" s="14">
        <v>40</v>
      </c>
      <c r="K78" s="14">
        <v>7</v>
      </c>
      <c r="L78" s="14">
        <v>28</v>
      </c>
      <c r="M78" s="13">
        <v>7</v>
      </c>
      <c r="N78" s="15">
        <f t="shared" si="19"/>
        <v>0.16666666666666666</v>
      </c>
      <c r="O78" s="44">
        <v>13040.87</v>
      </c>
      <c r="P78" s="44">
        <v>13040.87</v>
      </c>
      <c r="Q78" s="45">
        <f t="shared" si="18"/>
        <v>1</v>
      </c>
      <c r="R78" s="44">
        <v>13040.87</v>
      </c>
      <c r="S78" s="45">
        <f t="shared" si="10"/>
        <v>1</v>
      </c>
      <c r="T78" s="44">
        <f t="shared" si="11"/>
        <v>0</v>
      </c>
      <c r="U78" s="15">
        <f t="shared" si="12"/>
        <v>0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13504.369000000001</v>
      </c>
      <c r="H79" s="14">
        <f t="shared" si="15"/>
        <v>20</v>
      </c>
      <c r="I79" s="14">
        <v>2</v>
      </c>
      <c r="J79" s="14">
        <v>18</v>
      </c>
      <c r="K79" s="14">
        <v>1</v>
      </c>
      <c r="L79" s="14">
        <v>25</v>
      </c>
      <c r="M79" s="13">
        <v>1</v>
      </c>
      <c r="N79" s="15">
        <f t="shared" si="19"/>
        <v>0.05</v>
      </c>
      <c r="O79" s="44">
        <v>13504.369000000001</v>
      </c>
      <c r="P79" s="44">
        <v>13504.369000000001</v>
      </c>
      <c r="Q79" s="45">
        <f t="shared" si="18"/>
        <v>1</v>
      </c>
      <c r="R79" s="44">
        <v>13504.369000000001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20">SUM(G6:G79)</f>
        <v>863183.44900000014</v>
      </c>
      <c r="H80" s="19">
        <f t="shared" si="20"/>
        <v>1187</v>
      </c>
      <c r="I80" s="19">
        <f t="shared" si="20"/>
        <v>145</v>
      </c>
      <c r="J80" s="19">
        <f t="shared" si="20"/>
        <v>1050</v>
      </c>
      <c r="K80" s="19">
        <f t="shared" si="20"/>
        <v>209</v>
      </c>
      <c r="L80" s="19">
        <f t="shared" si="20"/>
        <v>1175</v>
      </c>
      <c r="M80" s="19">
        <f t="shared" si="20"/>
        <v>211</v>
      </c>
      <c r="N80" s="15">
        <f t="shared" si="19"/>
        <v>0.17607413647851727</v>
      </c>
      <c r="O80" s="46">
        <f>SUM(O6:O79)</f>
        <v>891049.00900000019</v>
      </c>
      <c r="P80" s="46">
        <f>SUM(P6:P79)</f>
        <v>891049.00900000019</v>
      </c>
      <c r="Q80" s="45">
        <f t="shared" si="18"/>
        <v>1</v>
      </c>
      <c r="R80" s="46">
        <f>SUM(R6:R79)</f>
        <v>862993.14899999998</v>
      </c>
      <c r="S80" s="45">
        <f t="shared" si="10"/>
        <v>0.96851367352791684</v>
      </c>
      <c r="T80" s="46">
        <f>SUM(T6:T79)</f>
        <v>28054.859999999993</v>
      </c>
      <c r="U80" s="15">
        <f t="shared" si="12"/>
        <v>3.1485204199357332E-2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3.xml><?xml version="1.0" encoding="utf-8"?>
<worksheet xmlns="http://schemas.openxmlformats.org/spreadsheetml/2006/main" xmlns:r="http://schemas.openxmlformats.org/officeDocument/2006/relationships">
  <dimension ref="A1:U80"/>
  <sheetViews>
    <sheetView topLeftCell="D64" workbookViewId="0">
      <selection activeCell="H63" sqref="H63"/>
    </sheetView>
  </sheetViews>
  <sheetFormatPr defaultRowHeight="15"/>
  <cols>
    <col min="1" max="1" width="13.42578125"/>
    <col min="2" max="2" width="18.5703125"/>
    <col min="3" max="3" width="21.42578125"/>
    <col min="4" max="4" width="39"/>
    <col min="5" max="5" width="24.42578125"/>
    <col min="6" max="6" width="22.140625"/>
    <col min="7" max="7" width="13.42578125"/>
    <col min="8" max="8" width="12.42578125"/>
    <col min="9" max="9" width="15.28515625"/>
    <col min="10" max="10" width="13.7109375"/>
    <col min="11" max="11" width="13.42578125"/>
    <col min="12" max="12" width="16.28515625"/>
    <col min="13" max="13" width="13.85546875"/>
    <col min="14" max="14" width="17.5703125"/>
    <col min="15" max="15" width="17" style="43"/>
    <col min="16" max="16" width="15.85546875" style="43"/>
    <col min="17" max="17" width="15.28515625"/>
    <col min="18" max="18" width="18"/>
    <col min="19" max="19" width="16.140625"/>
    <col min="20" max="20" width="17.140625"/>
    <col min="21" max="21" width="21.7109375"/>
    <col min="22" max="1025" width="8.7109375"/>
  </cols>
  <sheetData>
    <row r="1" spans="1:21" ht="46.5" customHeight="1">
      <c r="A1" s="116" t="s">
        <v>235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1.7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51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7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42" si="0">(P6)</f>
        <v>8878.44</v>
      </c>
      <c r="H6" s="14">
        <v>17</v>
      </c>
      <c r="I6" s="14">
        <v>4</v>
      </c>
      <c r="J6" s="14">
        <v>11</v>
      </c>
      <c r="K6" s="14">
        <v>0</v>
      </c>
      <c r="L6" s="14">
        <v>9</v>
      </c>
      <c r="M6" s="13">
        <v>0</v>
      </c>
      <c r="N6" s="15">
        <f>IF(H6=0,0,K6/H6)</f>
        <v>0</v>
      </c>
      <c r="O6" s="44">
        <v>8878.44</v>
      </c>
      <c r="P6" s="44">
        <v>8878.44</v>
      </c>
      <c r="Q6" s="45">
        <f t="shared" ref="Q6:Q37" si="1">IF(O6=0,0,P6/O6)</f>
        <v>1</v>
      </c>
      <c r="R6" s="44">
        <v>8878.44</v>
      </c>
      <c r="S6" s="45">
        <f t="shared" ref="S6:S42" si="2">IF(P6=0,0,R6/P6)</f>
        <v>1</v>
      </c>
      <c r="T6" s="44">
        <f t="shared" ref="T6:T42" si="3">(P6-R6)</f>
        <v>0</v>
      </c>
      <c r="U6" s="15">
        <f t="shared" ref="U6:U42" si="4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1629.85</v>
      </c>
      <c r="H7" s="14">
        <v>5</v>
      </c>
      <c r="I7" s="14">
        <v>0</v>
      </c>
      <c r="J7" s="14">
        <v>1</v>
      </c>
      <c r="K7" s="14">
        <v>5</v>
      </c>
      <c r="L7" s="14">
        <v>5</v>
      </c>
      <c r="M7" s="13">
        <v>5</v>
      </c>
      <c r="N7" s="15">
        <f>IF(H7=0,0,K7/H7)</f>
        <v>1</v>
      </c>
      <c r="O7" s="44">
        <v>1629.85</v>
      </c>
      <c r="P7" s="44">
        <v>1629.85</v>
      </c>
      <c r="Q7" s="45">
        <f t="shared" si="1"/>
        <v>1</v>
      </c>
      <c r="R7" s="44">
        <v>1629.85</v>
      </c>
      <c r="S7" s="45">
        <f t="shared" si="2"/>
        <v>1</v>
      </c>
      <c r="T7" s="44">
        <f t="shared" si="3"/>
        <v>0</v>
      </c>
      <c r="U7" s="15">
        <f t="shared" si="4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v>18</v>
      </c>
      <c r="I8" s="14">
        <v>4</v>
      </c>
      <c r="J8" s="14">
        <v>12</v>
      </c>
      <c r="K8" s="14">
        <v>1</v>
      </c>
      <c r="L8" s="14">
        <v>3</v>
      </c>
      <c r="M8" s="13">
        <v>1</v>
      </c>
      <c r="N8" s="15">
        <f>IF(H8=0,0,K8/H8)</f>
        <v>5.5555555555555552E-2</v>
      </c>
      <c r="O8" s="44">
        <v>3384.04</v>
      </c>
      <c r="P8" s="44">
        <v>3384.04</v>
      </c>
      <c r="Q8" s="45">
        <f t="shared" si="1"/>
        <v>1</v>
      </c>
      <c r="R8" s="44">
        <v>3384.04</v>
      </c>
      <c r="S8" s="45">
        <f t="shared" si="2"/>
        <v>1</v>
      </c>
      <c r="T8" s="44">
        <f t="shared" si="3"/>
        <v>0</v>
      </c>
      <c r="U8" s="15">
        <f t="shared" si="4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v>30</v>
      </c>
      <c r="I9" s="14">
        <v>0</v>
      </c>
      <c r="J9" s="14">
        <v>28</v>
      </c>
      <c r="K9" s="14">
        <v>1</v>
      </c>
      <c r="L9" s="14">
        <v>14</v>
      </c>
      <c r="M9" s="13">
        <v>1</v>
      </c>
      <c r="N9" s="15" t="s">
        <v>198</v>
      </c>
      <c r="O9" s="44">
        <v>9589.33</v>
      </c>
      <c r="P9" s="44">
        <v>9589.33</v>
      </c>
      <c r="Q9" s="45">
        <f t="shared" si="1"/>
        <v>1</v>
      </c>
      <c r="R9" s="44">
        <v>9589.33</v>
      </c>
      <c r="S9" s="45">
        <f t="shared" si="2"/>
        <v>1</v>
      </c>
      <c r="T9" s="44">
        <f t="shared" si="3"/>
        <v>0</v>
      </c>
      <c r="U9" s="15">
        <f t="shared" si="4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v>4</v>
      </c>
      <c r="I10" s="14">
        <v>0</v>
      </c>
      <c r="J10" s="14">
        <v>4</v>
      </c>
      <c r="K10" s="14">
        <v>0</v>
      </c>
      <c r="L10" s="14">
        <v>6</v>
      </c>
      <c r="M10" s="13">
        <v>0</v>
      </c>
      <c r="N10" s="15">
        <f t="shared" ref="N10:N50" si="5">IF(H10=0,0,K10/H10)</f>
        <v>0</v>
      </c>
      <c r="O10" s="44">
        <v>4328.32</v>
      </c>
      <c r="P10" s="44">
        <v>4328.32</v>
      </c>
      <c r="Q10" s="45">
        <f t="shared" si="1"/>
        <v>1</v>
      </c>
      <c r="R10" s="44">
        <v>4328.32</v>
      </c>
      <c r="S10" s="45">
        <f t="shared" si="2"/>
        <v>1</v>
      </c>
      <c r="T10" s="44">
        <f t="shared" si="3"/>
        <v>0</v>
      </c>
      <c r="U10" s="15">
        <f t="shared" si="4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21557.22</v>
      </c>
      <c r="H11" s="14">
        <v>17</v>
      </c>
      <c r="I11" s="14">
        <v>2</v>
      </c>
      <c r="J11" s="14">
        <v>15</v>
      </c>
      <c r="K11" s="14">
        <v>3</v>
      </c>
      <c r="L11" s="14">
        <v>19</v>
      </c>
      <c r="M11" s="13">
        <v>3</v>
      </c>
      <c r="N11" s="15">
        <f t="shared" si="5"/>
        <v>0.17647058823529413</v>
      </c>
      <c r="O11" s="44">
        <v>21557.22</v>
      </c>
      <c r="P11" s="44">
        <v>21557.22</v>
      </c>
      <c r="Q11" s="45">
        <f t="shared" si="1"/>
        <v>1</v>
      </c>
      <c r="R11" s="44">
        <v>21557.22</v>
      </c>
      <c r="S11" s="45">
        <f t="shared" si="2"/>
        <v>1</v>
      </c>
      <c r="T11" s="44">
        <f t="shared" si="3"/>
        <v>0</v>
      </c>
      <c r="U11" s="15">
        <f t="shared" si="4"/>
        <v>0</v>
      </c>
    </row>
    <row r="12" spans="1:21" ht="14.2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v>12</v>
      </c>
      <c r="I12" s="14">
        <v>0</v>
      </c>
      <c r="J12" s="14">
        <v>12</v>
      </c>
      <c r="K12" s="14">
        <v>0</v>
      </c>
      <c r="L12" s="14">
        <v>5</v>
      </c>
      <c r="M12" s="13">
        <v>0</v>
      </c>
      <c r="N12" s="15">
        <f t="shared" si="5"/>
        <v>0</v>
      </c>
      <c r="O12" s="44">
        <v>4285.91</v>
      </c>
      <c r="P12" s="44">
        <v>4285.91</v>
      </c>
      <c r="Q12" s="45">
        <f t="shared" si="1"/>
        <v>1</v>
      </c>
      <c r="R12" s="44">
        <v>4285.91</v>
      </c>
      <c r="S12" s="45">
        <f t="shared" si="2"/>
        <v>1</v>
      </c>
      <c r="T12" s="44">
        <f t="shared" si="3"/>
        <v>0</v>
      </c>
      <c r="U12" s="15">
        <f t="shared" si="4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9572.9699999999993</v>
      </c>
      <c r="H13" s="14">
        <v>20</v>
      </c>
      <c r="I13" s="14">
        <v>1</v>
      </c>
      <c r="J13" s="14">
        <v>18</v>
      </c>
      <c r="K13" s="14">
        <v>3</v>
      </c>
      <c r="L13" s="14">
        <v>13</v>
      </c>
      <c r="M13" s="13">
        <v>0</v>
      </c>
      <c r="N13" s="15">
        <f t="shared" si="5"/>
        <v>0.15</v>
      </c>
      <c r="O13" s="44">
        <v>9572.9699999999993</v>
      </c>
      <c r="P13" s="44">
        <v>9572.9699999999993</v>
      </c>
      <c r="Q13" s="45">
        <f t="shared" si="1"/>
        <v>1</v>
      </c>
      <c r="R13" s="44">
        <v>9572.9699999999993</v>
      </c>
      <c r="S13" s="45">
        <f t="shared" si="2"/>
        <v>1</v>
      </c>
      <c r="T13" s="44">
        <f t="shared" si="3"/>
        <v>0</v>
      </c>
      <c r="U13" s="15">
        <f t="shared" si="4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19971.53</v>
      </c>
      <c r="H14" s="14">
        <v>21</v>
      </c>
      <c r="I14" s="14">
        <v>4</v>
      </c>
      <c r="J14" s="14">
        <v>16</v>
      </c>
      <c r="K14" s="14">
        <v>1</v>
      </c>
      <c r="L14" s="14">
        <v>19</v>
      </c>
      <c r="M14" s="13">
        <v>1</v>
      </c>
      <c r="N14" s="15">
        <f t="shared" si="5"/>
        <v>4.7619047619047616E-2</v>
      </c>
      <c r="O14" s="44">
        <v>19971.53</v>
      </c>
      <c r="P14" s="44">
        <v>19971.53</v>
      </c>
      <c r="Q14" s="45">
        <f t="shared" si="1"/>
        <v>1</v>
      </c>
      <c r="R14" s="44">
        <v>19971.53</v>
      </c>
      <c r="S14" s="45">
        <f t="shared" si="2"/>
        <v>1</v>
      </c>
      <c r="T14" s="44">
        <f t="shared" si="3"/>
        <v>0</v>
      </c>
      <c r="U14" s="15">
        <f t="shared" si="4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v>12</v>
      </c>
      <c r="I15" s="14">
        <v>0</v>
      </c>
      <c r="J15" s="14">
        <v>12</v>
      </c>
      <c r="K15" s="14">
        <v>1</v>
      </c>
      <c r="L15" s="14">
        <v>11</v>
      </c>
      <c r="M15" s="13">
        <v>1</v>
      </c>
      <c r="N15" s="15">
        <f t="shared" si="5"/>
        <v>8.3333333333333329E-2</v>
      </c>
      <c r="O15" s="44">
        <v>8116.73</v>
      </c>
      <c r="P15" s="44">
        <v>8116.73</v>
      </c>
      <c r="Q15" s="45">
        <f t="shared" si="1"/>
        <v>1</v>
      </c>
      <c r="R15" s="44">
        <v>8116.73</v>
      </c>
      <c r="S15" s="45">
        <f t="shared" si="2"/>
        <v>1</v>
      </c>
      <c r="T15" s="44">
        <f t="shared" si="3"/>
        <v>0</v>
      </c>
      <c r="U15" s="15">
        <f t="shared" si="4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26364.05</v>
      </c>
      <c r="H16" s="14">
        <v>51</v>
      </c>
      <c r="I16" s="14">
        <v>3</v>
      </c>
      <c r="J16" s="14">
        <v>31</v>
      </c>
      <c r="K16" s="14">
        <v>9</v>
      </c>
      <c r="L16" s="14">
        <v>41</v>
      </c>
      <c r="M16" s="13">
        <v>9</v>
      </c>
      <c r="N16" s="15">
        <f t="shared" si="5"/>
        <v>0.17647058823529413</v>
      </c>
      <c r="O16" s="44">
        <v>26364.05</v>
      </c>
      <c r="P16" s="44">
        <v>26364.05</v>
      </c>
      <c r="Q16" s="45">
        <f t="shared" si="1"/>
        <v>1</v>
      </c>
      <c r="R16" s="44">
        <v>26364.05</v>
      </c>
      <c r="S16" s="45">
        <f t="shared" si="2"/>
        <v>1</v>
      </c>
      <c r="T16" s="44">
        <f t="shared" si="3"/>
        <v>0</v>
      </c>
      <c r="U16" s="15">
        <f t="shared" si="4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22584.35</v>
      </c>
      <c r="H17" s="14">
        <v>19</v>
      </c>
      <c r="I17" s="14">
        <v>2</v>
      </c>
      <c r="J17" s="14">
        <v>15</v>
      </c>
      <c r="K17" s="14">
        <v>4</v>
      </c>
      <c r="L17" s="14">
        <v>29</v>
      </c>
      <c r="M17" s="13">
        <v>4</v>
      </c>
      <c r="N17" s="15">
        <f t="shared" si="5"/>
        <v>0.21052631578947367</v>
      </c>
      <c r="O17" s="44">
        <v>22584.35</v>
      </c>
      <c r="P17" s="44">
        <v>22584.35</v>
      </c>
      <c r="Q17" s="45">
        <f t="shared" si="1"/>
        <v>1</v>
      </c>
      <c r="R17" s="44">
        <v>22584.35</v>
      </c>
      <c r="S17" s="45">
        <f t="shared" si="2"/>
        <v>1</v>
      </c>
      <c r="T17" s="44">
        <f t="shared" si="3"/>
        <v>0</v>
      </c>
      <c r="U17" s="15">
        <f t="shared" si="4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11167.39</v>
      </c>
      <c r="H18" s="14">
        <v>23</v>
      </c>
      <c r="I18" s="14">
        <v>6</v>
      </c>
      <c r="J18" s="14">
        <v>12</v>
      </c>
      <c r="K18" s="14">
        <v>1</v>
      </c>
      <c r="L18" s="14">
        <v>14</v>
      </c>
      <c r="M18" s="13">
        <v>5</v>
      </c>
      <c r="N18" s="15">
        <f t="shared" si="5"/>
        <v>4.3478260869565216E-2</v>
      </c>
      <c r="O18" s="44">
        <v>11167.39</v>
      </c>
      <c r="P18" s="44">
        <v>11167.39</v>
      </c>
      <c r="Q18" s="45">
        <f t="shared" si="1"/>
        <v>1</v>
      </c>
      <c r="R18" s="44">
        <v>11167.39</v>
      </c>
      <c r="S18" s="45">
        <f t="shared" si="2"/>
        <v>1</v>
      </c>
      <c r="T18" s="44">
        <f t="shared" si="3"/>
        <v>0</v>
      </c>
      <c r="U18" s="15">
        <f t="shared" si="4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22933.64</v>
      </c>
      <c r="H19" s="14">
        <v>24</v>
      </c>
      <c r="I19" s="14">
        <v>6</v>
      </c>
      <c r="J19" s="14">
        <v>15</v>
      </c>
      <c r="K19" s="14">
        <v>6</v>
      </c>
      <c r="L19" s="14">
        <v>36</v>
      </c>
      <c r="M19" s="13">
        <v>6</v>
      </c>
      <c r="N19" s="15">
        <f t="shared" si="5"/>
        <v>0.25</v>
      </c>
      <c r="O19" s="44">
        <v>22933.64</v>
      </c>
      <c r="P19" s="44">
        <v>22933.64</v>
      </c>
      <c r="Q19" s="45">
        <f t="shared" si="1"/>
        <v>1</v>
      </c>
      <c r="R19" s="44">
        <v>22933.64</v>
      </c>
      <c r="S19" s="45">
        <f t="shared" si="2"/>
        <v>1</v>
      </c>
      <c r="T19" s="44">
        <f t="shared" si="3"/>
        <v>0</v>
      </c>
      <c r="U19" s="15">
        <f t="shared" si="4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v>24</v>
      </c>
      <c r="I20" s="14">
        <v>2</v>
      </c>
      <c r="J20" s="14">
        <v>18</v>
      </c>
      <c r="K20" s="14">
        <v>1</v>
      </c>
      <c r="L20" s="14">
        <v>14</v>
      </c>
      <c r="M20" s="13">
        <v>1</v>
      </c>
      <c r="N20" s="15">
        <f t="shared" si="5"/>
        <v>4.1666666666666664E-2</v>
      </c>
      <c r="O20" s="44">
        <v>9294.99</v>
      </c>
      <c r="P20" s="44">
        <v>9294.99</v>
      </c>
      <c r="Q20" s="45">
        <f t="shared" si="1"/>
        <v>1</v>
      </c>
      <c r="R20" s="44">
        <v>9294.99</v>
      </c>
      <c r="S20" s="45">
        <f t="shared" si="2"/>
        <v>1</v>
      </c>
      <c r="T20" s="44">
        <f t="shared" si="3"/>
        <v>0</v>
      </c>
      <c r="U20" s="15">
        <f t="shared" si="4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10039.86</v>
      </c>
      <c r="H21" s="14">
        <v>24</v>
      </c>
      <c r="I21" s="14">
        <v>3</v>
      </c>
      <c r="J21" s="14">
        <v>21</v>
      </c>
      <c r="K21" s="14">
        <v>0</v>
      </c>
      <c r="L21" s="14">
        <v>14</v>
      </c>
      <c r="M21" s="13">
        <v>0</v>
      </c>
      <c r="N21" s="15">
        <f t="shared" si="5"/>
        <v>0</v>
      </c>
      <c r="O21" s="44">
        <v>10039.86</v>
      </c>
      <c r="P21" s="44">
        <v>10039.86</v>
      </c>
      <c r="Q21" s="45">
        <f t="shared" si="1"/>
        <v>1</v>
      </c>
      <c r="R21" s="44">
        <v>10039.86</v>
      </c>
      <c r="S21" s="45">
        <f t="shared" si="2"/>
        <v>1</v>
      </c>
      <c r="T21" s="44">
        <f t="shared" si="3"/>
        <v>0</v>
      </c>
      <c r="U21" s="15">
        <f t="shared" si="4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29523.03</v>
      </c>
      <c r="H22" s="14">
        <v>37</v>
      </c>
      <c r="I22" s="14">
        <v>9</v>
      </c>
      <c r="J22" s="14">
        <v>18</v>
      </c>
      <c r="K22" s="14">
        <v>16</v>
      </c>
      <c r="L22" s="14">
        <v>49</v>
      </c>
      <c r="M22" s="13">
        <v>16</v>
      </c>
      <c r="N22" s="15">
        <f t="shared" si="5"/>
        <v>0.43243243243243246</v>
      </c>
      <c r="O22" s="44">
        <v>29523.03</v>
      </c>
      <c r="P22" s="44">
        <v>29523.03</v>
      </c>
      <c r="Q22" s="45">
        <f t="shared" si="1"/>
        <v>1</v>
      </c>
      <c r="R22" s="44">
        <v>28945.57</v>
      </c>
      <c r="S22" s="45">
        <f t="shared" si="2"/>
        <v>0.98044035453000589</v>
      </c>
      <c r="T22" s="44">
        <f t="shared" si="3"/>
        <v>577.45999999999913</v>
      </c>
      <c r="U22" s="15">
        <f t="shared" si="4"/>
        <v>1.9559645469994075E-2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32892.800000000003</v>
      </c>
      <c r="H23" s="14">
        <v>31</v>
      </c>
      <c r="I23" s="14">
        <v>6</v>
      </c>
      <c r="J23" s="14">
        <v>25</v>
      </c>
      <c r="K23" s="14">
        <v>1</v>
      </c>
      <c r="L23" s="14">
        <v>49</v>
      </c>
      <c r="M23" s="13">
        <v>1</v>
      </c>
      <c r="N23" s="15">
        <f t="shared" si="5"/>
        <v>3.2258064516129031E-2</v>
      </c>
      <c r="O23" s="44">
        <v>32892.800000000003</v>
      </c>
      <c r="P23" s="44">
        <v>32892.800000000003</v>
      </c>
      <c r="Q23" s="45">
        <f t="shared" si="1"/>
        <v>1</v>
      </c>
      <c r="R23" s="44">
        <v>30780.66</v>
      </c>
      <c r="S23" s="45">
        <f t="shared" si="2"/>
        <v>0.93578716314816612</v>
      </c>
      <c r="T23" s="44">
        <f t="shared" si="3"/>
        <v>2112.1400000000031</v>
      </c>
      <c r="U23" s="15">
        <f t="shared" si="4"/>
        <v>6.4212836851833918E-2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8657.83</v>
      </c>
      <c r="H24" s="14">
        <v>16</v>
      </c>
      <c r="I24" s="14">
        <v>0</v>
      </c>
      <c r="J24" s="14">
        <v>10</v>
      </c>
      <c r="K24" s="14">
        <v>4</v>
      </c>
      <c r="L24" s="14">
        <v>17</v>
      </c>
      <c r="M24" s="13">
        <v>4</v>
      </c>
      <c r="N24" s="15">
        <f t="shared" si="5"/>
        <v>0.25</v>
      </c>
      <c r="O24" s="44">
        <v>8657.83</v>
      </c>
      <c r="P24" s="44">
        <v>8657.83</v>
      </c>
      <c r="Q24" s="45">
        <f t="shared" si="1"/>
        <v>1</v>
      </c>
      <c r="R24" s="44">
        <v>8657.83</v>
      </c>
      <c r="S24" s="45">
        <f t="shared" si="2"/>
        <v>1</v>
      </c>
      <c r="T24" s="44">
        <f t="shared" si="3"/>
        <v>0</v>
      </c>
      <c r="U24" s="15">
        <f t="shared" si="4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35190.199999999997</v>
      </c>
      <c r="H25" s="14">
        <v>38</v>
      </c>
      <c r="I25" s="14">
        <v>2</v>
      </c>
      <c r="J25" s="14">
        <v>34</v>
      </c>
      <c r="K25" s="14">
        <v>1</v>
      </c>
      <c r="L25" s="14">
        <v>58</v>
      </c>
      <c r="M25" s="13">
        <v>1</v>
      </c>
      <c r="N25" s="15">
        <f t="shared" si="5"/>
        <v>2.6315789473684209E-2</v>
      </c>
      <c r="O25" s="44">
        <v>35190.199999999997</v>
      </c>
      <c r="P25" s="44">
        <v>35190.199999999997</v>
      </c>
      <c r="Q25" s="45">
        <f t="shared" si="1"/>
        <v>1</v>
      </c>
      <c r="R25" s="44">
        <v>35190.199999999997</v>
      </c>
      <c r="S25" s="45">
        <f t="shared" si="2"/>
        <v>1</v>
      </c>
      <c r="T25" s="44">
        <f t="shared" si="3"/>
        <v>0</v>
      </c>
      <c r="U25" s="15">
        <f t="shared" si="4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109</v>
      </c>
      <c r="G26" s="20">
        <f t="shared" si="0"/>
        <v>1</v>
      </c>
      <c r="H26" s="14">
        <v>5</v>
      </c>
      <c r="I26" s="14">
        <v>0</v>
      </c>
      <c r="J26" s="14">
        <v>5</v>
      </c>
      <c r="K26" s="14">
        <v>0</v>
      </c>
      <c r="L26" s="14">
        <v>0</v>
      </c>
      <c r="M26" s="13">
        <v>0</v>
      </c>
      <c r="N26" s="15">
        <f t="shared" si="5"/>
        <v>0</v>
      </c>
      <c r="O26" s="44">
        <v>1</v>
      </c>
      <c r="P26" s="44">
        <v>1</v>
      </c>
      <c r="Q26" s="45">
        <f t="shared" si="1"/>
        <v>1</v>
      </c>
      <c r="R26" s="44">
        <v>0</v>
      </c>
      <c r="S26" s="45">
        <f t="shared" si="2"/>
        <v>0</v>
      </c>
      <c r="T26" s="44">
        <f t="shared" si="3"/>
        <v>1</v>
      </c>
      <c r="U26" s="15">
        <f t="shared" si="4"/>
        <v>1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3891.36</v>
      </c>
      <c r="H27" s="14">
        <v>15</v>
      </c>
      <c r="I27" s="14">
        <v>4</v>
      </c>
      <c r="J27" s="14">
        <v>11</v>
      </c>
      <c r="K27" s="14">
        <v>3</v>
      </c>
      <c r="L27" s="14">
        <v>10</v>
      </c>
      <c r="M27" s="13">
        <v>3</v>
      </c>
      <c r="N27" s="15">
        <f t="shared" si="5"/>
        <v>0.2</v>
      </c>
      <c r="O27" s="44">
        <v>3891.36</v>
      </c>
      <c r="P27" s="44">
        <v>3891.36</v>
      </c>
      <c r="Q27" s="45">
        <f t="shared" si="1"/>
        <v>1</v>
      </c>
      <c r="R27" s="44">
        <v>3891.36</v>
      </c>
      <c r="S27" s="45">
        <f t="shared" si="2"/>
        <v>1</v>
      </c>
      <c r="T27" s="44">
        <f t="shared" si="3"/>
        <v>0</v>
      </c>
      <c r="U27" s="15">
        <f t="shared" si="4"/>
        <v>0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1681.47</v>
      </c>
      <c r="H28" s="14">
        <v>7</v>
      </c>
      <c r="I28" s="14">
        <v>0</v>
      </c>
      <c r="J28" s="14">
        <v>7</v>
      </c>
      <c r="K28" s="14">
        <v>1</v>
      </c>
      <c r="L28" s="14">
        <v>8</v>
      </c>
      <c r="M28" s="13">
        <v>1</v>
      </c>
      <c r="N28" s="15">
        <f t="shared" si="5"/>
        <v>0.14285714285714285</v>
      </c>
      <c r="O28" s="44">
        <v>1681.47</v>
      </c>
      <c r="P28" s="44">
        <v>1681.47</v>
      </c>
      <c r="Q28" s="45">
        <f t="shared" si="1"/>
        <v>1</v>
      </c>
      <c r="R28" s="44">
        <v>1681.47</v>
      </c>
      <c r="S28" s="45">
        <f t="shared" si="2"/>
        <v>1</v>
      </c>
      <c r="T28" s="44">
        <f t="shared" si="3"/>
        <v>0</v>
      </c>
      <c r="U28" s="15">
        <f t="shared" si="4"/>
        <v>0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35070.800000000003</v>
      </c>
      <c r="H29" s="14">
        <v>47</v>
      </c>
      <c r="I29" s="14">
        <v>9</v>
      </c>
      <c r="J29" s="14">
        <v>30</v>
      </c>
      <c r="K29" s="14">
        <v>13</v>
      </c>
      <c r="L29" s="14">
        <v>53</v>
      </c>
      <c r="M29" s="13">
        <v>13</v>
      </c>
      <c r="N29" s="15">
        <f t="shared" si="5"/>
        <v>0.27659574468085107</v>
      </c>
      <c r="O29" s="44">
        <v>35070.800000000003</v>
      </c>
      <c r="P29" s="44">
        <v>35070.800000000003</v>
      </c>
      <c r="Q29" s="45">
        <f t="shared" si="1"/>
        <v>1</v>
      </c>
      <c r="R29" s="44">
        <v>35070.800000000003</v>
      </c>
      <c r="S29" s="45">
        <f t="shared" si="2"/>
        <v>1</v>
      </c>
      <c r="T29" s="44">
        <f t="shared" si="3"/>
        <v>0</v>
      </c>
      <c r="U29" s="15">
        <f t="shared" si="4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v>15</v>
      </c>
      <c r="I30" s="14">
        <v>3</v>
      </c>
      <c r="J30" s="14">
        <v>10</v>
      </c>
      <c r="K30" s="14">
        <v>0</v>
      </c>
      <c r="L30" s="14">
        <v>0</v>
      </c>
      <c r="M30" s="13">
        <v>0</v>
      </c>
      <c r="N30" s="15">
        <f t="shared" si="5"/>
        <v>0</v>
      </c>
      <c r="O30" s="44">
        <v>1</v>
      </c>
      <c r="P30" s="44">
        <v>1</v>
      </c>
      <c r="Q30" s="45">
        <f t="shared" si="1"/>
        <v>1</v>
      </c>
      <c r="R30" s="44">
        <v>0</v>
      </c>
      <c r="S30" s="45">
        <f t="shared" si="2"/>
        <v>0</v>
      </c>
      <c r="T30" s="44">
        <f t="shared" si="3"/>
        <v>1</v>
      </c>
      <c r="U30" s="15">
        <f t="shared" si="4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8023</v>
      </c>
      <c r="H31" s="14">
        <f>SUM(I31+J31)</f>
        <v>9</v>
      </c>
      <c r="I31" s="14">
        <v>0</v>
      </c>
      <c r="J31" s="14">
        <v>9</v>
      </c>
      <c r="K31" s="14">
        <v>2</v>
      </c>
      <c r="L31" s="14">
        <v>8</v>
      </c>
      <c r="M31" s="13">
        <v>2</v>
      </c>
      <c r="N31" s="15">
        <f t="shared" si="5"/>
        <v>0.22222222222222221</v>
      </c>
      <c r="O31" s="44">
        <v>8023</v>
      </c>
      <c r="P31" s="44">
        <v>8023</v>
      </c>
      <c r="Q31" s="45">
        <f t="shared" si="1"/>
        <v>1</v>
      </c>
      <c r="R31" s="44">
        <v>8023</v>
      </c>
      <c r="S31" s="45">
        <f t="shared" si="2"/>
        <v>1</v>
      </c>
      <c r="T31" s="44">
        <f t="shared" si="3"/>
        <v>0</v>
      </c>
      <c r="U31" s="15">
        <f t="shared" si="4"/>
        <v>0</v>
      </c>
    </row>
    <row r="32" spans="1:21" ht="15.7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15079.33</v>
      </c>
      <c r="H32" s="14">
        <v>11</v>
      </c>
      <c r="I32" s="14">
        <v>2</v>
      </c>
      <c r="J32" s="14">
        <v>9</v>
      </c>
      <c r="K32" s="14">
        <v>2</v>
      </c>
      <c r="L32" s="14">
        <v>26</v>
      </c>
      <c r="M32" s="13">
        <v>2</v>
      </c>
      <c r="N32" s="15">
        <f t="shared" si="5"/>
        <v>0.18181818181818182</v>
      </c>
      <c r="O32" s="44">
        <v>15079.33</v>
      </c>
      <c r="P32" s="44">
        <v>15079.33</v>
      </c>
      <c r="Q32" s="45">
        <f t="shared" si="1"/>
        <v>1</v>
      </c>
      <c r="R32" s="44">
        <v>15079.33</v>
      </c>
      <c r="S32" s="45">
        <f t="shared" si="2"/>
        <v>1</v>
      </c>
      <c r="T32" s="44">
        <f t="shared" si="3"/>
        <v>0</v>
      </c>
      <c r="U32" s="15">
        <f t="shared" si="4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6173.02</v>
      </c>
      <c r="H33" s="14">
        <v>6</v>
      </c>
      <c r="I33" s="14">
        <v>0</v>
      </c>
      <c r="J33" s="14">
        <v>6</v>
      </c>
      <c r="K33" s="14">
        <v>0</v>
      </c>
      <c r="L33" s="14">
        <v>10</v>
      </c>
      <c r="M33" s="13">
        <v>0</v>
      </c>
      <c r="N33" s="15">
        <f t="shared" si="5"/>
        <v>0</v>
      </c>
      <c r="O33" s="44">
        <v>6173.02</v>
      </c>
      <c r="P33" s="44">
        <v>6173.02</v>
      </c>
      <c r="Q33" s="45">
        <f t="shared" si="1"/>
        <v>1</v>
      </c>
      <c r="R33" s="44">
        <v>6173.02</v>
      </c>
      <c r="S33" s="45">
        <f t="shared" si="2"/>
        <v>1</v>
      </c>
      <c r="T33" s="44">
        <f t="shared" si="3"/>
        <v>0</v>
      </c>
      <c r="U33" s="15">
        <f t="shared" si="4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15330.76</v>
      </c>
      <c r="H34" s="14">
        <v>23</v>
      </c>
      <c r="I34" s="14">
        <v>1</v>
      </c>
      <c r="J34" s="14">
        <v>14</v>
      </c>
      <c r="K34" s="14">
        <v>1</v>
      </c>
      <c r="L34" s="14">
        <v>15</v>
      </c>
      <c r="M34" s="13">
        <v>1</v>
      </c>
      <c r="N34" s="15">
        <f t="shared" si="5"/>
        <v>4.3478260869565216E-2</v>
      </c>
      <c r="O34" s="44">
        <v>15330.76</v>
      </c>
      <c r="P34" s="44">
        <v>15330.76</v>
      </c>
      <c r="Q34" s="45">
        <f t="shared" si="1"/>
        <v>1</v>
      </c>
      <c r="R34" s="44">
        <v>15330.76</v>
      </c>
      <c r="S34" s="45">
        <f t="shared" si="2"/>
        <v>1</v>
      </c>
      <c r="T34" s="44">
        <f t="shared" si="3"/>
        <v>0</v>
      </c>
      <c r="U34" s="15">
        <f t="shared" si="4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v>4</v>
      </c>
      <c r="I35" s="14">
        <v>0</v>
      </c>
      <c r="J35" s="14">
        <v>0</v>
      </c>
      <c r="K35" s="14">
        <v>2</v>
      </c>
      <c r="L35" s="14">
        <v>2</v>
      </c>
      <c r="M35" s="13">
        <v>2</v>
      </c>
      <c r="N35" s="15">
        <f t="shared" si="5"/>
        <v>0.5</v>
      </c>
      <c r="O35" s="44">
        <v>415.12</v>
      </c>
      <c r="P35" s="44">
        <v>415.12</v>
      </c>
      <c r="Q35" s="45">
        <f t="shared" si="1"/>
        <v>1</v>
      </c>
      <c r="R35" s="44">
        <v>415.12</v>
      </c>
      <c r="S35" s="45">
        <f t="shared" si="2"/>
        <v>1</v>
      </c>
      <c r="T35" s="44">
        <f t="shared" si="3"/>
        <v>0</v>
      </c>
      <c r="U35" s="15">
        <f t="shared" si="4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5444.47</v>
      </c>
      <c r="H36" s="14">
        <v>11</v>
      </c>
      <c r="I36" s="14">
        <v>1</v>
      </c>
      <c r="J36" s="14">
        <v>7</v>
      </c>
      <c r="K36" s="14">
        <v>3</v>
      </c>
      <c r="L36" s="14">
        <v>5</v>
      </c>
      <c r="M36" s="13">
        <v>3</v>
      </c>
      <c r="N36" s="15">
        <f t="shared" si="5"/>
        <v>0.27272727272727271</v>
      </c>
      <c r="O36" s="44">
        <v>5444.47</v>
      </c>
      <c r="P36" s="44">
        <v>5444.47</v>
      </c>
      <c r="Q36" s="45">
        <f t="shared" si="1"/>
        <v>1</v>
      </c>
      <c r="R36" s="44">
        <v>5444.47</v>
      </c>
      <c r="S36" s="45">
        <f t="shared" si="2"/>
        <v>1</v>
      </c>
      <c r="T36" s="44">
        <f t="shared" si="3"/>
        <v>0</v>
      </c>
      <c r="U36" s="15">
        <f t="shared" si="4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7357.04</v>
      </c>
      <c r="H37" s="14">
        <v>12</v>
      </c>
      <c r="I37" s="14">
        <v>3</v>
      </c>
      <c r="J37" s="14">
        <v>9</v>
      </c>
      <c r="K37" s="14">
        <v>2</v>
      </c>
      <c r="L37" s="14">
        <v>17</v>
      </c>
      <c r="M37" s="13">
        <v>2</v>
      </c>
      <c r="N37" s="15">
        <f t="shared" si="5"/>
        <v>0.16666666666666666</v>
      </c>
      <c r="O37" s="44">
        <v>7357.04</v>
      </c>
      <c r="P37" s="44">
        <v>7357.04</v>
      </c>
      <c r="Q37" s="45">
        <f t="shared" si="1"/>
        <v>1</v>
      </c>
      <c r="R37" s="44">
        <v>7357.04</v>
      </c>
      <c r="S37" s="45">
        <f t="shared" si="2"/>
        <v>1</v>
      </c>
      <c r="T37" s="44">
        <f t="shared" si="3"/>
        <v>0</v>
      </c>
      <c r="U37" s="15">
        <f t="shared" si="4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si="0"/>
        <v>5754.36</v>
      </c>
      <c r="H38" s="14">
        <v>8</v>
      </c>
      <c r="I38" s="14">
        <v>0</v>
      </c>
      <c r="J38" s="14">
        <v>7</v>
      </c>
      <c r="K38" s="14">
        <v>1</v>
      </c>
      <c r="L38" s="14">
        <v>10</v>
      </c>
      <c r="M38" s="13">
        <v>1</v>
      </c>
      <c r="N38" s="15">
        <f t="shared" si="5"/>
        <v>0.125</v>
      </c>
      <c r="O38" s="44">
        <v>5754.36</v>
      </c>
      <c r="P38" s="44">
        <v>5754.36</v>
      </c>
      <c r="Q38" s="45">
        <f t="shared" ref="Q38:Q69" si="6">IF(O38=0,0,P38/O38)</f>
        <v>1</v>
      </c>
      <c r="R38" s="44">
        <v>5754.36</v>
      </c>
      <c r="S38" s="45">
        <f t="shared" si="2"/>
        <v>1</v>
      </c>
      <c r="T38" s="44">
        <f t="shared" si="3"/>
        <v>0</v>
      </c>
      <c r="U38" s="15">
        <f t="shared" si="4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0"/>
        <v>6648.56</v>
      </c>
      <c r="H39" s="14">
        <v>16</v>
      </c>
      <c r="I39" s="14">
        <v>2</v>
      </c>
      <c r="J39" s="14">
        <v>10</v>
      </c>
      <c r="K39" s="14">
        <v>4</v>
      </c>
      <c r="L39" s="14">
        <v>10</v>
      </c>
      <c r="M39" s="13">
        <v>4</v>
      </c>
      <c r="N39" s="15">
        <f t="shared" si="5"/>
        <v>0.25</v>
      </c>
      <c r="O39" s="44">
        <v>6648.56</v>
      </c>
      <c r="P39" s="44">
        <v>6648.56</v>
      </c>
      <c r="Q39" s="45">
        <f t="shared" si="6"/>
        <v>1</v>
      </c>
      <c r="R39" s="44">
        <v>5291.67</v>
      </c>
      <c r="S39" s="45">
        <f t="shared" si="2"/>
        <v>0.7959121975284873</v>
      </c>
      <c r="T39" s="44">
        <f t="shared" si="3"/>
        <v>1356.8900000000003</v>
      </c>
      <c r="U39" s="15">
        <f t="shared" si="4"/>
        <v>0.20408780247151267</v>
      </c>
    </row>
    <row r="40" spans="1:21">
      <c r="A40" s="23">
        <v>34</v>
      </c>
      <c r="B40" s="11" t="s">
        <v>22</v>
      </c>
      <c r="C40" s="31"/>
      <c r="D40" s="25" t="s">
        <v>52</v>
      </c>
      <c r="E40" s="30" t="s">
        <v>30</v>
      </c>
      <c r="F40" s="11" t="s">
        <v>125</v>
      </c>
      <c r="G40" s="20">
        <f t="shared" si="0"/>
        <v>37640.82</v>
      </c>
      <c r="H40" s="14">
        <v>44</v>
      </c>
      <c r="I40" s="14">
        <v>6</v>
      </c>
      <c r="J40" s="14">
        <v>29</v>
      </c>
      <c r="K40" s="14">
        <v>14</v>
      </c>
      <c r="L40" s="14">
        <v>43</v>
      </c>
      <c r="M40" s="13">
        <v>14</v>
      </c>
      <c r="N40" s="15">
        <f t="shared" si="5"/>
        <v>0.31818181818181818</v>
      </c>
      <c r="O40" s="44">
        <v>37640.82</v>
      </c>
      <c r="P40" s="44">
        <v>37640.82</v>
      </c>
      <c r="Q40" s="45">
        <f t="shared" si="6"/>
        <v>1</v>
      </c>
      <c r="R40" s="44">
        <v>37640.82</v>
      </c>
      <c r="S40" s="45">
        <f t="shared" si="2"/>
        <v>1</v>
      </c>
      <c r="T40" s="44">
        <f t="shared" si="3"/>
        <v>0</v>
      </c>
      <c r="U40" s="15">
        <f t="shared" si="4"/>
        <v>0</v>
      </c>
    </row>
    <row r="41" spans="1:21">
      <c r="A41" s="23">
        <v>35</v>
      </c>
      <c r="B41" s="11" t="s">
        <v>22</v>
      </c>
      <c r="C41" s="31"/>
      <c r="D41" s="25" t="s">
        <v>71</v>
      </c>
      <c r="E41" s="35" t="s">
        <v>51</v>
      </c>
      <c r="F41" s="11" t="s">
        <v>126</v>
      </c>
      <c r="G41" s="20">
        <f t="shared" si="0"/>
        <v>7452.86</v>
      </c>
      <c r="H41" s="14">
        <v>19</v>
      </c>
      <c r="I41" s="14">
        <v>0</v>
      </c>
      <c r="J41" s="14">
        <v>8</v>
      </c>
      <c r="K41" s="14">
        <v>12</v>
      </c>
      <c r="L41" s="14">
        <v>22</v>
      </c>
      <c r="M41" s="13">
        <v>12</v>
      </c>
      <c r="N41" s="15">
        <f t="shared" si="5"/>
        <v>0.63157894736842102</v>
      </c>
      <c r="O41" s="44">
        <v>7452.86</v>
      </c>
      <c r="P41" s="44">
        <v>7452.86</v>
      </c>
      <c r="Q41" s="45">
        <f t="shared" si="6"/>
        <v>1</v>
      </c>
      <c r="R41" s="44">
        <v>7452.86</v>
      </c>
      <c r="S41" s="45">
        <f t="shared" si="2"/>
        <v>1</v>
      </c>
      <c r="T41" s="44">
        <f t="shared" si="3"/>
        <v>0</v>
      </c>
      <c r="U41" s="15">
        <f t="shared" si="4"/>
        <v>0</v>
      </c>
    </row>
    <row r="42" spans="1:21">
      <c r="A42" s="23">
        <v>36</v>
      </c>
      <c r="B42" s="11" t="s">
        <v>22</v>
      </c>
      <c r="C42" s="31"/>
      <c r="D42" s="22" t="s">
        <v>53</v>
      </c>
      <c r="E42" s="30" t="s">
        <v>34</v>
      </c>
      <c r="F42" s="11" t="s">
        <v>127</v>
      </c>
      <c r="G42" s="20">
        <f t="shared" si="0"/>
        <v>11331.69</v>
      </c>
      <c r="H42" s="14">
        <v>20</v>
      </c>
      <c r="I42" s="14">
        <v>4</v>
      </c>
      <c r="J42" s="14">
        <v>15</v>
      </c>
      <c r="K42" s="14">
        <v>3</v>
      </c>
      <c r="L42" s="14">
        <v>25</v>
      </c>
      <c r="M42" s="13">
        <v>2</v>
      </c>
      <c r="N42" s="15">
        <f t="shared" si="5"/>
        <v>0.15</v>
      </c>
      <c r="O42" s="48">
        <v>11331.69</v>
      </c>
      <c r="P42" s="48">
        <v>11331.69</v>
      </c>
      <c r="Q42" s="45">
        <f t="shared" si="6"/>
        <v>1</v>
      </c>
      <c r="R42" s="44">
        <v>11331.69</v>
      </c>
      <c r="S42" s="45">
        <f t="shared" si="2"/>
        <v>1</v>
      </c>
      <c r="T42" s="44">
        <f t="shared" si="3"/>
        <v>0</v>
      </c>
      <c r="U42" s="15">
        <f t="shared" si="4"/>
        <v>0</v>
      </c>
    </row>
    <row r="43" spans="1:21">
      <c r="A43" s="23">
        <v>37</v>
      </c>
      <c r="B43" s="11" t="s">
        <v>22</v>
      </c>
      <c r="C43" s="31"/>
      <c r="D43" s="22" t="s">
        <v>201</v>
      </c>
      <c r="E43" s="30" t="s">
        <v>51</v>
      </c>
      <c r="F43" s="11" t="s">
        <v>202</v>
      </c>
      <c r="G43" s="20">
        <v>1</v>
      </c>
      <c r="H43" s="14">
        <v>37</v>
      </c>
      <c r="I43" s="14">
        <v>2</v>
      </c>
      <c r="J43" s="14">
        <v>20</v>
      </c>
      <c r="K43" s="14">
        <v>0</v>
      </c>
      <c r="L43" s="14">
        <v>0</v>
      </c>
      <c r="M43" s="13">
        <v>0</v>
      </c>
      <c r="N43" s="15">
        <f t="shared" si="5"/>
        <v>0</v>
      </c>
      <c r="O43" s="44">
        <v>1</v>
      </c>
      <c r="P43" s="44">
        <v>1</v>
      </c>
      <c r="Q43" s="45">
        <f t="shared" si="6"/>
        <v>1</v>
      </c>
      <c r="R43" s="44">
        <v>0</v>
      </c>
      <c r="S43" s="45">
        <v>0</v>
      </c>
      <c r="T43" s="44">
        <v>0</v>
      </c>
      <c r="U43" s="15">
        <v>0</v>
      </c>
    </row>
    <row r="44" spans="1:21">
      <c r="A44" s="23">
        <v>38</v>
      </c>
      <c r="B44" s="11" t="s">
        <v>22</v>
      </c>
      <c r="C44" s="31"/>
      <c r="D44" s="24" t="s">
        <v>128</v>
      </c>
      <c r="E44" s="30" t="s">
        <v>34</v>
      </c>
      <c r="F44" s="11" t="s">
        <v>129</v>
      </c>
      <c r="G44" s="20">
        <f t="shared" ref="G44:G50" si="7">(P44)</f>
        <v>5647.89</v>
      </c>
      <c r="H44" s="14">
        <v>11</v>
      </c>
      <c r="I44" s="14">
        <v>1</v>
      </c>
      <c r="J44" s="14">
        <v>7</v>
      </c>
      <c r="K44" s="14">
        <v>4</v>
      </c>
      <c r="L44" s="14">
        <v>8</v>
      </c>
      <c r="M44" s="13">
        <v>4</v>
      </c>
      <c r="N44" s="15">
        <f t="shared" si="5"/>
        <v>0.36363636363636365</v>
      </c>
      <c r="O44" s="44">
        <v>5647.89</v>
      </c>
      <c r="P44" s="44">
        <v>5647.89</v>
      </c>
      <c r="Q44" s="45">
        <f t="shared" si="6"/>
        <v>1</v>
      </c>
      <c r="R44" s="44">
        <v>5647.89</v>
      </c>
      <c r="S44" s="45">
        <f t="shared" ref="S44:S80" si="8">IF(P44=0,0,R44/P44)</f>
        <v>1</v>
      </c>
      <c r="T44" s="44">
        <f t="shared" ref="T44:T79" si="9">(P44-R44)</f>
        <v>0</v>
      </c>
      <c r="U44" s="15">
        <f t="shared" ref="U44:U80" si="10">IF(P44=0,0,T44/P44)</f>
        <v>0</v>
      </c>
    </row>
    <row r="45" spans="1:21">
      <c r="A45" s="23">
        <v>39</v>
      </c>
      <c r="B45" s="11" t="s">
        <v>22</v>
      </c>
      <c r="C45" s="31"/>
      <c r="D45" s="24" t="s">
        <v>130</v>
      </c>
      <c r="E45" s="30" t="s">
        <v>26</v>
      </c>
      <c r="F45" s="11" t="s">
        <v>131</v>
      </c>
      <c r="G45" s="20">
        <f t="shared" si="7"/>
        <v>40531.29</v>
      </c>
      <c r="H45" s="14">
        <v>22</v>
      </c>
      <c r="I45" s="14">
        <v>1</v>
      </c>
      <c r="J45" s="14">
        <v>20</v>
      </c>
      <c r="K45" s="14">
        <v>1</v>
      </c>
      <c r="L45" s="14">
        <v>20</v>
      </c>
      <c r="M45" s="13">
        <v>1</v>
      </c>
      <c r="N45" s="15">
        <f t="shared" si="5"/>
        <v>4.5454545454545456E-2</v>
      </c>
      <c r="O45" s="44">
        <v>40531.29</v>
      </c>
      <c r="P45" s="44">
        <v>40531.29</v>
      </c>
      <c r="Q45" s="45">
        <f t="shared" si="6"/>
        <v>1</v>
      </c>
      <c r="R45" s="44">
        <v>40531.29</v>
      </c>
      <c r="S45" s="45">
        <f t="shared" si="8"/>
        <v>1</v>
      </c>
      <c r="T45" s="44">
        <f t="shared" si="9"/>
        <v>0</v>
      </c>
      <c r="U45" s="15">
        <f t="shared" si="10"/>
        <v>0</v>
      </c>
    </row>
    <row r="46" spans="1:21">
      <c r="A46" s="23">
        <v>40</v>
      </c>
      <c r="B46" s="11" t="s">
        <v>22</v>
      </c>
      <c r="C46" s="31"/>
      <c r="D46" s="22" t="s">
        <v>72</v>
      </c>
      <c r="E46" s="30" t="s">
        <v>34</v>
      </c>
      <c r="F46" s="11" t="s">
        <v>132</v>
      </c>
      <c r="G46" s="20">
        <f t="shared" si="7"/>
        <v>8963.5300000000007</v>
      </c>
      <c r="H46" s="14">
        <v>9</v>
      </c>
      <c r="I46" s="14">
        <v>1</v>
      </c>
      <c r="J46" s="14">
        <v>8</v>
      </c>
      <c r="K46" s="14">
        <v>0</v>
      </c>
      <c r="L46" s="14">
        <v>18</v>
      </c>
      <c r="M46" s="13">
        <v>0</v>
      </c>
      <c r="N46" s="15">
        <f t="shared" si="5"/>
        <v>0</v>
      </c>
      <c r="O46" s="44">
        <v>8963.5300000000007</v>
      </c>
      <c r="P46" s="44">
        <v>8963.5300000000007</v>
      </c>
      <c r="Q46" s="45">
        <f t="shared" si="6"/>
        <v>1</v>
      </c>
      <c r="R46" s="44">
        <v>8963.5300000000007</v>
      </c>
      <c r="S46" s="45">
        <f t="shared" si="8"/>
        <v>1</v>
      </c>
      <c r="T46" s="44">
        <f t="shared" si="9"/>
        <v>0</v>
      </c>
      <c r="U46" s="15">
        <f t="shared" si="10"/>
        <v>0</v>
      </c>
    </row>
    <row r="47" spans="1:21">
      <c r="A47" s="23">
        <v>41</v>
      </c>
      <c r="B47" s="11" t="s">
        <v>22</v>
      </c>
      <c r="C47" s="31"/>
      <c r="D47" s="25" t="s">
        <v>54</v>
      </c>
      <c r="E47" s="30" t="s">
        <v>30</v>
      </c>
      <c r="F47" s="11" t="s">
        <v>133</v>
      </c>
      <c r="G47" s="20">
        <f t="shared" si="7"/>
        <v>31938.93</v>
      </c>
      <c r="H47" s="14">
        <v>25</v>
      </c>
      <c r="I47" s="14">
        <v>3</v>
      </c>
      <c r="J47" s="14">
        <v>20</v>
      </c>
      <c r="K47" s="14">
        <v>5</v>
      </c>
      <c r="L47" s="14">
        <v>25</v>
      </c>
      <c r="M47" s="13">
        <v>5</v>
      </c>
      <c r="N47" s="15">
        <f t="shared" si="5"/>
        <v>0.2</v>
      </c>
      <c r="O47" s="44">
        <v>31938.93</v>
      </c>
      <c r="P47" s="44">
        <v>31938.93</v>
      </c>
      <c r="Q47" s="45">
        <f t="shared" si="6"/>
        <v>1</v>
      </c>
      <c r="R47" s="44">
        <v>31938.93</v>
      </c>
      <c r="S47" s="45">
        <f t="shared" si="8"/>
        <v>1</v>
      </c>
      <c r="T47" s="44">
        <f t="shared" si="9"/>
        <v>0</v>
      </c>
      <c r="U47" s="15">
        <f t="shared" si="10"/>
        <v>0</v>
      </c>
    </row>
    <row r="48" spans="1:21">
      <c r="A48" s="23">
        <v>42</v>
      </c>
      <c r="B48" s="11" t="s">
        <v>22</v>
      </c>
      <c r="C48" s="31"/>
      <c r="D48" s="25" t="s">
        <v>55</v>
      </c>
      <c r="E48" s="30" t="s">
        <v>56</v>
      </c>
      <c r="F48" s="11" t="s">
        <v>134</v>
      </c>
      <c r="G48" s="20">
        <f t="shared" si="7"/>
        <v>2012.14</v>
      </c>
      <c r="H48" s="14">
        <v>44</v>
      </c>
      <c r="I48" s="14">
        <v>2</v>
      </c>
      <c r="J48" s="14">
        <v>36</v>
      </c>
      <c r="K48" s="14">
        <v>5</v>
      </c>
      <c r="L48" s="14">
        <v>4</v>
      </c>
      <c r="M48" s="13">
        <v>5</v>
      </c>
      <c r="N48" s="15">
        <f t="shared" si="5"/>
        <v>0.11363636363636363</v>
      </c>
      <c r="O48" s="44">
        <v>2012.14</v>
      </c>
      <c r="P48" s="44">
        <v>2012.14</v>
      </c>
      <c r="Q48" s="45">
        <f t="shared" si="6"/>
        <v>1</v>
      </c>
      <c r="R48" s="44">
        <v>2012.14</v>
      </c>
      <c r="S48" s="45">
        <f t="shared" si="8"/>
        <v>1</v>
      </c>
      <c r="T48" s="44">
        <f t="shared" si="9"/>
        <v>0</v>
      </c>
      <c r="U48" s="15">
        <f t="shared" si="10"/>
        <v>0</v>
      </c>
    </row>
    <row r="49" spans="1:21">
      <c r="A49" s="23">
        <v>43</v>
      </c>
      <c r="B49" s="11" t="s">
        <v>22</v>
      </c>
      <c r="C49" s="31"/>
      <c r="D49" s="24" t="s">
        <v>135</v>
      </c>
      <c r="E49" s="30" t="s">
        <v>34</v>
      </c>
      <c r="F49" s="11" t="s">
        <v>136</v>
      </c>
      <c r="G49" s="20">
        <f t="shared" si="7"/>
        <v>14029.81</v>
      </c>
      <c r="H49" s="14">
        <v>15</v>
      </c>
      <c r="I49" s="14">
        <v>0</v>
      </c>
      <c r="J49" s="14">
        <v>13</v>
      </c>
      <c r="K49" s="14">
        <v>2</v>
      </c>
      <c r="L49" s="14">
        <v>18</v>
      </c>
      <c r="M49" s="13">
        <v>2</v>
      </c>
      <c r="N49" s="15">
        <f t="shared" si="5"/>
        <v>0.13333333333333333</v>
      </c>
      <c r="O49" s="44">
        <v>14029.81</v>
      </c>
      <c r="P49" s="44">
        <v>14029.81</v>
      </c>
      <c r="Q49" s="45">
        <f t="shared" si="6"/>
        <v>1</v>
      </c>
      <c r="R49" s="44">
        <v>14029.81</v>
      </c>
      <c r="S49" s="45">
        <f t="shared" si="8"/>
        <v>1</v>
      </c>
      <c r="T49" s="44">
        <f t="shared" si="9"/>
        <v>0</v>
      </c>
      <c r="U49" s="15">
        <f t="shared" si="10"/>
        <v>0</v>
      </c>
    </row>
    <row r="50" spans="1:21">
      <c r="A50" s="23">
        <v>44</v>
      </c>
      <c r="B50" s="11" t="s">
        <v>22</v>
      </c>
      <c r="C50" s="31"/>
      <c r="D50" s="25" t="s">
        <v>57</v>
      </c>
      <c r="E50" s="30" t="s">
        <v>26</v>
      </c>
      <c r="F50" s="11" t="s">
        <v>137</v>
      </c>
      <c r="G50" s="20">
        <f t="shared" si="7"/>
        <v>21582.6</v>
      </c>
      <c r="H50" s="14">
        <v>27</v>
      </c>
      <c r="I50" s="14">
        <v>1</v>
      </c>
      <c r="J50" s="14">
        <v>25</v>
      </c>
      <c r="K50" s="14">
        <v>3</v>
      </c>
      <c r="L50" s="14">
        <v>20</v>
      </c>
      <c r="M50" s="13">
        <v>3</v>
      </c>
      <c r="N50" s="15">
        <f t="shared" si="5"/>
        <v>0.1111111111111111</v>
      </c>
      <c r="O50" s="44">
        <v>21582.6</v>
      </c>
      <c r="P50" s="44">
        <v>21582.6</v>
      </c>
      <c r="Q50" s="45">
        <f t="shared" si="6"/>
        <v>1</v>
      </c>
      <c r="R50" s="44">
        <v>21582.6</v>
      </c>
      <c r="S50" s="45">
        <f t="shared" si="8"/>
        <v>1</v>
      </c>
      <c r="T50" s="44">
        <f t="shared" si="9"/>
        <v>0</v>
      </c>
      <c r="U50" s="15">
        <f t="shared" si="10"/>
        <v>0</v>
      </c>
    </row>
    <row r="51" spans="1:21">
      <c r="A51" s="23">
        <v>45</v>
      </c>
      <c r="B51" s="11" t="s">
        <v>22</v>
      </c>
      <c r="C51" s="31"/>
      <c r="D51" s="25" t="s">
        <v>206</v>
      </c>
      <c r="E51" s="30" t="s">
        <v>75</v>
      </c>
      <c r="F51" s="11" t="s">
        <v>207</v>
      </c>
      <c r="G51" s="20">
        <v>1</v>
      </c>
      <c r="H51" s="14">
        <v>13</v>
      </c>
      <c r="I51" s="14">
        <v>0</v>
      </c>
      <c r="J51" s="14">
        <v>12</v>
      </c>
      <c r="K51" s="14">
        <v>1</v>
      </c>
      <c r="L51" s="14">
        <v>8</v>
      </c>
      <c r="M51" s="13">
        <v>1</v>
      </c>
      <c r="N51" s="15">
        <v>0</v>
      </c>
      <c r="O51" s="44">
        <v>7450.72</v>
      </c>
      <c r="P51" s="44">
        <v>7450.72</v>
      </c>
      <c r="Q51" s="45">
        <f t="shared" si="6"/>
        <v>1</v>
      </c>
      <c r="R51" s="44">
        <v>7450.72</v>
      </c>
      <c r="S51" s="45">
        <f t="shared" si="8"/>
        <v>1</v>
      </c>
      <c r="T51" s="44">
        <f t="shared" si="9"/>
        <v>0</v>
      </c>
      <c r="U51" s="15">
        <f t="shared" si="10"/>
        <v>0</v>
      </c>
    </row>
    <row r="52" spans="1:21">
      <c r="A52" s="23">
        <v>46</v>
      </c>
      <c r="B52" s="11" t="s">
        <v>22</v>
      </c>
      <c r="C52" s="31"/>
      <c r="D52" s="24" t="s">
        <v>138</v>
      </c>
      <c r="E52" s="24" t="s">
        <v>47</v>
      </c>
      <c r="F52" s="11" t="s">
        <v>139</v>
      </c>
      <c r="G52" s="20">
        <f t="shared" ref="G52:G62" si="11">(P52)</f>
        <v>3230.11</v>
      </c>
      <c r="H52" s="14">
        <v>10</v>
      </c>
      <c r="I52" s="14">
        <v>1</v>
      </c>
      <c r="J52" s="14">
        <v>2</v>
      </c>
      <c r="K52" s="14">
        <v>7</v>
      </c>
      <c r="L52" s="14">
        <v>9</v>
      </c>
      <c r="M52" s="13">
        <v>7</v>
      </c>
      <c r="N52" s="15">
        <f t="shared" ref="N52:N62" si="12">IF(H52=0,0,K52/H52)</f>
        <v>0.7</v>
      </c>
      <c r="O52" s="44">
        <v>3230.11</v>
      </c>
      <c r="P52" s="48">
        <v>3230.11</v>
      </c>
      <c r="Q52" s="45">
        <f t="shared" si="6"/>
        <v>1</v>
      </c>
      <c r="R52" s="44">
        <v>3230.11</v>
      </c>
      <c r="S52" s="45">
        <f t="shared" si="8"/>
        <v>1</v>
      </c>
      <c r="T52" s="44">
        <f t="shared" si="9"/>
        <v>0</v>
      </c>
      <c r="U52" s="15">
        <f t="shared" si="10"/>
        <v>0</v>
      </c>
    </row>
    <row r="53" spans="1:21">
      <c r="A53" s="23">
        <v>47</v>
      </c>
      <c r="B53" s="11" t="s">
        <v>22</v>
      </c>
      <c r="C53" s="31"/>
      <c r="D53" s="25" t="s">
        <v>73</v>
      </c>
      <c r="E53" s="24" t="s">
        <v>26</v>
      </c>
      <c r="F53" s="11" t="s">
        <v>140</v>
      </c>
      <c r="G53" s="20">
        <f t="shared" si="11"/>
        <v>1</v>
      </c>
      <c r="H53" s="14">
        <v>6</v>
      </c>
      <c r="I53" s="14">
        <v>3</v>
      </c>
      <c r="J53" s="14">
        <v>3</v>
      </c>
      <c r="K53" s="14">
        <v>0</v>
      </c>
      <c r="L53" s="14">
        <v>0</v>
      </c>
      <c r="M53" s="13">
        <v>0</v>
      </c>
      <c r="N53" s="15">
        <f t="shared" si="12"/>
        <v>0</v>
      </c>
      <c r="O53" s="44">
        <v>1</v>
      </c>
      <c r="P53" s="44">
        <v>1</v>
      </c>
      <c r="Q53" s="45">
        <f t="shared" si="6"/>
        <v>1</v>
      </c>
      <c r="R53" s="44">
        <v>0</v>
      </c>
      <c r="S53" s="45">
        <f t="shared" si="8"/>
        <v>0</v>
      </c>
      <c r="T53" s="44">
        <f t="shared" si="9"/>
        <v>1</v>
      </c>
      <c r="U53" s="15">
        <f t="shared" si="10"/>
        <v>1</v>
      </c>
    </row>
    <row r="54" spans="1:21">
      <c r="A54" s="23">
        <v>48</v>
      </c>
      <c r="B54" s="11" t="s">
        <v>22</v>
      </c>
      <c r="C54" s="31"/>
      <c r="D54" s="24" t="s">
        <v>141</v>
      </c>
      <c r="E54" s="39" t="s">
        <v>142</v>
      </c>
      <c r="F54" s="11" t="s">
        <v>143</v>
      </c>
      <c r="G54" s="20">
        <f t="shared" si="11"/>
        <v>1</v>
      </c>
      <c r="H54" s="14">
        <f>SUM(I54+J54)</f>
        <v>6</v>
      </c>
      <c r="I54" s="14">
        <v>0</v>
      </c>
      <c r="J54" s="14">
        <v>6</v>
      </c>
      <c r="K54" s="14">
        <v>0</v>
      </c>
      <c r="L54" s="14">
        <v>0</v>
      </c>
      <c r="M54" s="13">
        <v>0</v>
      </c>
      <c r="N54" s="15">
        <f t="shared" si="12"/>
        <v>0</v>
      </c>
      <c r="O54" s="44">
        <v>1</v>
      </c>
      <c r="P54" s="44">
        <v>1</v>
      </c>
      <c r="Q54" s="45">
        <f t="shared" si="6"/>
        <v>1</v>
      </c>
      <c r="R54" s="44">
        <v>0</v>
      </c>
      <c r="S54" s="45">
        <f t="shared" si="8"/>
        <v>0</v>
      </c>
      <c r="T54" s="44">
        <f t="shared" si="9"/>
        <v>1</v>
      </c>
      <c r="U54" s="15">
        <f t="shared" si="10"/>
        <v>1</v>
      </c>
    </row>
    <row r="55" spans="1:21">
      <c r="A55" s="23">
        <v>49</v>
      </c>
      <c r="B55" s="11" t="s">
        <v>22</v>
      </c>
      <c r="C55" s="31"/>
      <c r="D55" s="25" t="s">
        <v>144</v>
      </c>
      <c r="E55" s="30" t="s">
        <v>34</v>
      </c>
      <c r="F55" s="11" t="s">
        <v>184</v>
      </c>
      <c r="G55" s="20">
        <f t="shared" si="11"/>
        <v>12802.81</v>
      </c>
      <c r="H55" s="14">
        <v>13</v>
      </c>
      <c r="I55" s="14">
        <v>2</v>
      </c>
      <c r="J55" s="14">
        <v>10</v>
      </c>
      <c r="K55" s="14">
        <v>0</v>
      </c>
      <c r="L55" s="14">
        <v>17</v>
      </c>
      <c r="M55" s="13">
        <v>2</v>
      </c>
      <c r="N55" s="15">
        <f t="shared" si="12"/>
        <v>0</v>
      </c>
      <c r="O55" s="44">
        <v>12802.81</v>
      </c>
      <c r="P55" s="44">
        <v>12802.81</v>
      </c>
      <c r="Q55" s="45">
        <f t="shared" si="6"/>
        <v>1</v>
      </c>
      <c r="R55" s="44">
        <v>12802.81</v>
      </c>
      <c r="S55" s="45">
        <f t="shared" si="8"/>
        <v>1</v>
      </c>
      <c r="T55" s="44">
        <f t="shared" si="9"/>
        <v>0</v>
      </c>
      <c r="U55" s="15">
        <f t="shared" si="10"/>
        <v>0</v>
      </c>
    </row>
    <row r="56" spans="1:21">
      <c r="A56" s="23">
        <v>50</v>
      </c>
      <c r="B56" s="11" t="s">
        <v>22</v>
      </c>
      <c r="C56" s="31"/>
      <c r="D56" s="25" t="s">
        <v>146</v>
      </c>
      <c r="E56" s="30" t="s">
        <v>34</v>
      </c>
      <c r="F56" s="11" t="s">
        <v>147</v>
      </c>
      <c r="G56" s="20">
        <f t="shared" si="11"/>
        <v>1</v>
      </c>
      <c r="H56" s="14">
        <f>SUM(I56+J56)</f>
        <v>0</v>
      </c>
      <c r="I56" s="14">
        <v>0</v>
      </c>
      <c r="J56" s="14">
        <v>0</v>
      </c>
      <c r="K56" s="14">
        <v>0</v>
      </c>
      <c r="L56" s="14">
        <v>0</v>
      </c>
      <c r="M56" s="13">
        <v>0</v>
      </c>
      <c r="N56" s="15">
        <f t="shared" si="12"/>
        <v>0</v>
      </c>
      <c r="O56" s="44">
        <v>1</v>
      </c>
      <c r="P56" s="44">
        <v>1</v>
      </c>
      <c r="Q56" s="45">
        <f t="shared" si="6"/>
        <v>1</v>
      </c>
      <c r="R56" s="44">
        <v>0</v>
      </c>
      <c r="S56" s="45">
        <f t="shared" si="8"/>
        <v>0</v>
      </c>
      <c r="T56" s="44">
        <f t="shared" si="9"/>
        <v>1</v>
      </c>
      <c r="U56" s="15">
        <f t="shared" si="10"/>
        <v>1</v>
      </c>
    </row>
    <row r="57" spans="1:21" ht="14.25" customHeight="1">
      <c r="A57" s="23">
        <v>51</v>
      </c>
      <c r="B57" s="11" t="s">
        <v>22</v>
      </c>
      <c r="C57" s="31"/>
      <c r="D57" s="42" t="s">
        <v>148</v>
      </c>
      <c r="E57" s="24" t="s">
        <v>34</v>
      </c>
      <c r="F57" s="11" t="s">
        <v>149</v>
      </c>
      <c r="G57" s="20">
        <f t="shared" si="11"/>
        <v>1</v>
      </c>
      <c r="H57" s="14">
        <v>14</v>
      </c>
      <c r="I57" s="14">
        <v>4</v>
      </c>
      <c r="J57" s="14">
        <v>8</v>
      </c>
      <c r="K57" s="14">
        <v>0</v>
      </c>
      <c r="L57" s="14">
        <v>0</v>
      </c>
      <c r="M57" s="13">
        <v>0</v>
      </c>
      <c r="N57" s="15">
        <f t="shared" si="12"/>
        <v>0</v>
      </c>
      <c r="O57" s="44">
        <v>1</v>
      </c>
      <c r="P57" s="44">
        <v>1</v>
      </c>
      <c r="Q57" s="45">
        <f t="shared" si="6"/>
        <v>1</v>
      </c>
      <c r="R57" s="44">
        <v>0</v>
      </c>
      <c r="S57" s="45">
        <f t="shared" si="8"/>
        <v>0</v>
      </c>
      <c r="T57" s="44">
        <f t="shared" si="9"/>
        <v>1</v>
      </c>
      <c r="U57" s="15">
        <f t="shared" si="10"/>
        <v>1</v>
      </c>
    </row>
    <row r="58" spans="1:21">
      <c r="A58" s="23">
        <v>52</v>
      </c>
      <c r="B58" s="11" t="s">
        <v>22</v>
      </c>
      <c r="C58" s="31"/>
      <c r="D58" s="42" t="s">
        <v>150</v>
      </c>
      <c r="E58" s="24" t="s">
        <v>34</v>
      </c>
      <c r="F58" s="11" t="s">
        <v>151</v>
      </c>
      <c r="G58" s="20">
        <f t="shared" si="11"/>
        <v>543.83000000000004</v>
      </c>
      <c r="H58" s="14">
        <v>13</v>
      </c>
      <c r="I58" s="14">
        <v>0</v>
      </c>
      <c r="J58" s="14">
        <v>12</v>
      </c>
      <c r="K58" s="14">
        <v>0</v>
      </c>
      <c r="L58" s="14">
        <v>2</v>
      </c>
      <c r="M58" s="13">
        <v>0</v>
      </c>
      <c r="N58" s="15">
        <f t="shared" si="12"/>
        <v>0</v>
      </c>
      <c r="O58" s="44">
        <v>543.83000000000004</v>
      </c>
      <c r="P58" s="44">
        <v>543.83000000000004</v>
      </c>
      <c r="Q58" s="45">
        <f t="shared" si="6"/>
        <v>1</v>
      </c>
      <c r="R58" s="44">
        <v>543.83000000000004</v>
      </c>
      <c r="S58" s="45">
        <f t="shared" si="8"/>
        <v>1</v>
      </c>
      <c r="T58" s="44">
        <f t="shared" si="9"/>
        <v>0</v>
      </c>
      <c r="U58" s="15">
        <f t="shared" si="10"/>
        <v>0</v>
      </c>
    </row>
    <row r="59" spans="1:21">
      <c r="A59" s="23">
        <v>53</v>
      </c>
      <c r="B59" s="11" t="s">
        <v>22</v>
      </c>
      <c r="C59" s="31"/>
      <c r="D59" s="42" t="s">
        <v>152</v>
      </c>
      <c r="E59" s="24" t="s">
        <v>34</v>
      </c>
      <c r="F59" s="11" t="s">
        <v>153</v>
      </c>
      <c r="G59" s="20">
        <f t="shared" si="11"/>
        <v>18252.88</v>
      </c>
      <c r="H59" s="14">
        <v>17</v>
      </c>
      <c r="I59" s="14">
        <v>3</v>
      </c>
      <c r="J59" s="14">
        <v>14</v>
      </c>
      <c r="K59" s="14">
        <v>2</v>
      </c>
      <c r="L59" s="14">
        <v>16</v>
      </c>
      <c r="M59" s="13">
        <v>2</v>
      </c>
      <c r="N59" s="15">
        <f t="shared" si="12"/>
        <v>0.11764705882352941</v>
      </c>
      <c r="O59" s="44">
        <v>18252.88</v>
      </c>
      <c r="P59" s="44">
        <v>18252.88</v>
      </c>
      <c r="Q59" s="45">
        <f t="shared" si="6"/>
        <v>1</v>
      </c>
      <c r="R59" s="44">
        <v>18252.88</v>
      </c>
      <c r="S59" s="45">
        <f t="shared" si="8"/>
        <v>1</v>
      </c>
      <c r="T59" s="44">
        <f t="shared" si="9"/>
        <v>0</v>
      </c>
      <c r="U59" s="15">
        <f t="shared" si="10"/>
        <v>0</v>
      </c>
    </row>
    <row r="60" spans="1:21">
      <c r="A60" s="23">
        <v>54</v>
      </c>
      <c r="B60" s="11" t="s">
        <v>22</v>
      </c>
      <c r="C60" s="31"/>
      <c r="D60" s="25" t="s">
        <v>154</v>
      </c>
      <c r="E60" s="24" t="s">
        <v>155</v>
      </c>
      <c r="F60" s="11" t="s">
        <v>156</v>
      </c>
      <c r="G60" s="20">
        <f t="shared" si="11"/>
        <v>2094.1799999999998</v>
      </c>
      <c r="H60" s="14">
        <f>SUM(I60+J60)</f>
        <v>6</v>
      </c>
      <c r="I60" s="14">
        <v>0</v>
      </c>
      <c r="J60" s="14">
        <v>6</v>
      </c>
      <c r="K60" s="14">
        <v>1</v>
      </c>
      <c r="L60" s="14">
        <v>3</v>
      </c>
      <c r="M60" s="13">
        <v>1</v>
      </c>
      <c r="N60" s="15">
        <f t="shared" si="12"/>
        <v>0.16666666666666666</v>
      </c>
      <c r="O60" s="44">
        <v>2094.1799999999998</v>
      </c>
      <c r="P60" s="44">
        <v>2094.1799999999998</v>
      </c>
      <c r="Q60" s="45">
        <f t="shared" si="6"/>
        <v>1</v>
      </c>
      <c r="R60" s="44">
        <v>2094.1799999999998</v>
      </c>
      <c r="S60" s="45">
        <f t="shared" si="8"/>
        <v>1</v>
      </c>
      <c r="T60" s="44">
        <f t="shared" si="9"/>
        <v>0</v>
      </c>
      <c r="U60" s="15">
        <f t="shared" si="10"/>
        <v>0</v>
      </c>
    </row>
    <row r="61" spans="1:21">
      <c r="A61" s="23">
        <v>55</v>
      </c>
      <c r="B61" s="11" t="s">
        <v>22</v>
      </c>
      <c r="C61" s="31"/>
      <c r="D61" s="22" t="s">
        <v>33</v>
      </c>
      <c r="E61" s="32" t="s">
        <v>34</v>
      </c>
      <c r="F61" s="11" t="s">
        <v>157</v>
      </c>
      <c r="G61" s="20">
        <f t="shared" si="11"/>
        <v>16274.42</v>
      </c>
      <c r="H61" s="14">
        <f>SUM(I61+J61)</f>
        <v>17</v>
      </c>
      <c r="I61" s="14">
        <v>5</v>
      </c>
      <c r="J61" s="14">
        <v>12</v>
      </c>
      <c r="K61" s="14">
        <v>3</v>
      </c>
      <c r="L61" s="14">
        <v>15</v>
      </c>
      <c r="M61" s="13">
        <v>3</v>
      </c>
      <c r="N61" s="15">
        <f t="shared" si="12"/>
        <v>0.17647058823529413</v>
      </c>
      <c r="O61" s="44">
        <v>16274.42</v>
      </c>
      <c r="P61" s="44">
        <v>16274.42</v>
      </c>
      <c r="Q61" s="45">
        <f t="shared" si="6"/>
        <v>1</v>
      </c>
      <c r="R61" s="44">
        <v>16274.42</v>
      </c>
      <c r="S61" s="45">
        <f t="shared" si="8"/>
        <v>1</v>
      </c>
      <c r="T61" s="44">
        <f t="shared" si="9"/>
        <v>0</v>
      </c>
      <c r="U61" s="15">
        <f t="shared" si="10"/>
        <v>0</v>
      </c>
    </row>
    <row r="62" spans="1:21">
      <c r="A62" s="23">
        <v>56</v>
      </c>
      <c r="B62" s="11" t="s">
        <v>22</v>
      </c>
      <c r="C62" s="31"/>
      <c r="D62" s="24" t="s">
        <v>74</v>
      </c>
      <c r="E62" s="35" t="s">
        <v>75</v>
      </c>
      <c r="F62" s="11" t="s">
        <v>158</v>
      </c>
      <c r="G62" s="20">
        <f t="shared" si="11"/>
        <v>18527.78</v>
      </c>
      <c r="H62" s="14">
        <v>29</v>
      </c>
      <c r="I62" s="14">
        <v>5</v>
      </c>
      <c r="J62" s="14">
        <v>22</v>
      </c>
      <c r="K62" s="14">
        <v>4</v>
      </c>
      <c r="L62" s="14">
        <v>31</v>
      </c>
      <c r="M62" s="13">
        <v>4</v>
      </c>
      <c r="N62" s="15">
        <f t="shared" si="12"/>
        <v>0.13793103448275862</v>
      </c>
      <c r="O62" s="44">
        <v>18527.78</v>
      </c>
      <c r="P62" s="44">
        <v>18527.78</v>
      </c>
      <c r="Q62" s="45">
        <f t="shared" si="6"/>
        <v>1</v>
      </c>
      <c r="R62" s="44">
        <v>13155.99</v>
      </c>
      <c r="S62" s="45">
        <f t="shared" si="8"/>
        <v>0.71006834062148838</v>
      </c>
      <c r="T62" s="44">
        <f t="shared" si="9"/>
        <v>5371.7899999999991</v>
      </c>
      <c r="U62" s="15">
        <f t="shared" si="10"/>
        <v>0.28993165937851156</v>
      </c>
    </row>
    <row r="63" spans="1:21">
      <c r="A63" s="23">
        <v>57</v>
      </c>
      <c r="B63" s="11" t="s">
        <v>22</v>
      </c>
      <c r="C63" s="31"/>
      <c r="D63" s="24" t="s">
        <v>208</v>
      </c>
      <c r="E63" s="35" t="s">
        <v>32</v>
      </c>
      <c r="F63" s="47" t="s">
        <v>209</v>
      </c>
      <c r="G63" s="20">
        <v>1</v>
      </c>
      <c r="H63" s="14">
        <v>16</v>
      </c>
      <c r="I63" s="14">
        <v>0</v>
      </c>
      <c r="J63" s="14">
        <v>10</v>
      </c>
      <c r="K63" s="14">
        <v>2</v>
      </c>
      <c r="L63" s="14">
        <v>11</v>
      </c>
      <c r="M63" s="13">
        <v>2</v>
      </c>
      <c r="N63" s="15">
        <v>0</v>
      </c>
      <c r="O63" s="44">
        <v>7750.29</v>
      </c>
      <c r="P63" s="44">
        <v>7750.29</v>
      </c>
      <c r="Q63" s="45">
        <f t="shared" si="6"/>
        <v>1</v>
      </c>
      <c r="R63" s="44">
        <v>7750.29</v>
      </c>
      <c r="S63" s="45">
        <f t="shared" si="8"/>
        <v>1</v>
      </c>
      <c r="T63" s="44">
        <f t="shared" si="9"/>
        <v>0</v>
      </c>
      <c r="U63" s="15">
        <f t="shared" si="10"/>
        <v>0</v>
      </c>
    </row>
    <row r="64" spans="1:21">
      <c r="A64" s="23">
        <v>58</v>
      </c>
      <c r="B64" s="11" t="s">
        <v>22</v>
      </c>
      <c r="C64" s="31"/>
      <c r="D64" s="25" t="s">
        <v>58</v>
      </c>
      <c r="E64" s="30" t="s">
        <v>59</v>
      </c>
      <c r="F64" s="11" t="s">
        <v>159</v>
      </c>
      <c r="G64" s="20">
        <f t="shared" ref="G64:G73" si="13">(P64)</f>
        <v>11440</v>
      </c>
      <c r="H64" s="14">
        <v>14</v>
      </c>
      <c r="I64" s="14">
        <v>3</v>
      </c>
      <c r="J64" s="14">
        <v>13</v>
      </c>
      <c r="K64" s="14">
        <v>5</v>
      </c>
      <c r="L64" s="14">
        <v>19</v>
      </c>
      <c r="M64" s="13">
        <v>5</v>
      </c>
      <c r="N64" s="15">
        <f t="shared" ref="N64:N73" si="14">IF(H64=0,0,K64/H64)</f>
        <v>0.35714285714285715</v>
      </c>
      <c r="O64" s="44">
        <v>11440</v>
      </c>
      <c r="P64" s="44">
        <v>11440</v>
      </c>
      <c r="Q64" s="45">
        <f t="shared" si="6"/>
        <v>1</v>
      </c>
      <c r="R64" s="44">
        <v>11440</v>
      </c>
      <c r="S64" s="45">
        <f t="shared" si="8"/>
        <v>1</v>
      </c>
      <c r="T64" s="44">
        <f t="shared" si="9"/>
        <v>0</v>
      </c>
      <c r="U64" s="15">
        <f t="shared" si="10"/>
        <v>0</v>
      </c>
    </row>
    <row r="65" spans="1:21">
      <c r="A65" s="23">
        <v>59</v>
      </c>
      <c r="B65" s="11" t="s">
        <v>22</v>
      </c>
      <c r="C65" s="31"/>
      <c r="D65" s="42" t="s">
        <v>160</v>
      </c>
      <c r="E65" s="32" t="s">
        <v>34</v>
      </c>
      <c r="F65" s="11" t="s">
        <v>161</v>
      </c>
      <c r="G65" s="20">
        <f t="shared" si="13"/>
        <v>3537.99</v>
      </c>
      <c r="H65" s="14">
        <v>5</v>
      </c>
      <c r="I65" s="14">
        <v>0</v>
      </c>
      <c r="J65" s="14">
        <v>5</v>
      </c>
      <c r="K65" s="14">
        <v>3</v>
      </c>
      <c r="L65" s="14">
        <v>5</v>
      </c>
      <c r="M65" s="13">
        <v>3</v>
      </c>
      <c r="N65" s="15">
        <f t="shared" si="14"/>
        <v>0.6</v>
      </c>
      <c r="O65" s="44">
        <v>3537.99</v>
      </c>
      <c r="P65" s="44">
        <v>3537.99</v>
      </c>
      <c r="Q65" s="45">
        <f t="shared" si="6"/>
        <v>1</v>
      </c>
      <c r="R65" s="44">
        <v>3537.99</v>
      </c>
      <c r="S65" s="45">
        <f t="shared" si="8"/>
        <v>1</v>
      </c>
      <c r="T65" s="44">
        <f t="shared" si="9"/>
        <v>0</v>
      </c>
      <c r="U65" s="15">
        <f t="shared" si="10"/>
        <v>0</v>
      </c>
    </row>
    <row r="66" spans="1:21">
      <c r="A66" s="23">
        <v>60</v>
      </c>
      <c r="B66" s="11" t="s">
        <v>22</v>
      </c>
      <c r="C66" s="31"/>
      <c r="D66" s="42" t="s">
        <v>162</v>
      </c>
      <c r="E66" s="32" t="s">
        <v>34</v>
      </c>
      <c r="F66" s="11" t="s">
        <v>163</v>
      </c>
      <c r="G66" s="20">
        <f t="shared" si="13"/>
        <v>11623.6</v>
      </c>
      <c r="H66" s="14">
        <v>13</v>
      </c>
      <c r="I66" s="14">
        <v>0</v>
      </c>
      <c r="J66" s="14">
        <v>12</v>
      </c>
      <c r="K66" s="14">
        <v>2</v>
      </c>
      <c r="L66" s="14">
        <v>13</v>
      </c>
      <c r="M66" s="13">
        <v>2</v>
      </c>
      <c r="N66" s="15">
        <f t="shared" si="14"/>
        <v>0.15384615384615385</v>
      </c>
      <c r="O66" s="44">
        <v>11623.6</v>
      </c>
      <c r="P66" s="44">
        <v>11623.6</v>
      </c>
      <c r="Q66" s="45">
        <f t="shared" si="6"/>
        <v>1</v>
      </c>
      <c r="R66" s="44">
        <v>11623.6</v>
      </c>
      <c r="S66" s="45">
        <f t="shared" si="8"/>
        <v>1</v>
      </c>
      <c r="T66" s="44">
        <f t="shared" si="9"/>
        <v>0</v>
      </c>
      <c r="U66" s="15">
        <f t="shared" si="10"/>
        <v>0</v>
      </c>
    </row>
    <row r="67" spans="1:21">
      <c r="A67" s="23">
        <v>61</v>
      </c>
      <c r="B67" s="11" t="s">
        <v>22</v>
      </c>
      <c r="C67" s="31"/>
      <c r="D67" s="24" t="s">
        <v>76</v>
      </c>
      <c r="E67" s="30" t="s">
        <v>26</v>
      </c>
      <c r="F67" s="11" t="s">
        <v>185</v>
      </c>
      <c r="G67" s="20">
        <f t="shared" si="13"/>
        <v>6205.56</v>
      </c>
      <c r="H67" s="14">
        <v>12</v>
      </c>
      <c r="I67" s="14">
        <v>4</v>
      </c>
      <c r="J67" s="14">
        <v>8</v>
      </c>
      <c r="K67" s="14">
        <v>0</v>
      </c>
      <c r="L67" s="14">
        <v>12</v>
      </c>
      <c r="M67" s="13">
        <v>0</v>
      </c>
      <c r="N67" s="15">
        <f t="shared" si="14"/>
        <v>0</v>
      </c>
      <c r="O67" s="44">
        <v>6205.56</v>
      </c>
      <c r="P67" s="44">
        <v>6205.56</v>
      </c>
      <c r="Q67" s="45">
        <f t="shared" si="6"/>
        <v>1</v>
      </c>
      <c r="R67" s="44">
        <v>6205.56</v>
      </c>
      <c r="S67" s="45">
        <f t="shared" si="8"/>
        <v>1</v>
      </c>
      <c r="T67" s="44">
        <f t="shared" si="9"/>
        <v>0</v>
      </c>
      <c r="U67" s="15">
        <f t="shared" si="10"/>
        <v>0</v>
      </c>
    </row>
    <row r="68" spans="1:21">
      <c r="A68" s="23">
        <v>62</v>
      </c>
      <c r="B68" s="11" t="s">
        <v>22</v>
      </c>
      <c r="C68" s="31"/>
      <c r="D68" s="24" t="s">
        <v>165</v>
      </c>
      <c r="E68" s="32" t="s">
        <v>34</v>
      </c>
      <c r="F68" s="11" t="s">
        <v>166</v>
      </c>
      <c r="G68" s="20">
        <f t="shared" si="13"/>
        <v>9265.06</v>
      </c>
      <c r="H68" s="14">
        <v>12</v>
      </c>
      <c r="I68" s="14">
        <v>6</v>
      </c>
      <c r="J68" s="14">
        <v>5</v>
      </c>
      <c r="K68" s="14">
        <v>3</v>
      </c>
      <c r="L68" s="14">
        <v>7</v>
      </c>
      <c r="M68" s="13">
        <v>3</v>
      </c>
      <c r="N68" s="15">
        <f t="shared" si="14"/>
        <v>0.25</v>
      </c>
      <c r="O68" s="44">
        <v>9265.06</v>
      </c>
      <c r="P68" s="44">
        <v>9265.06</v>
      </c>
      <c r="Q68" s="45">
        <f t="shared" si="6"/>
        <v>1</v>
      </c>
      <c r="R68" s="44">
        <v>9265.06</v>
      </c>
      <c r="S68" s="45">
        <f t="shared" si="8"/>
        <v>1</v>
      </c>
      <c r="T68" s="44">
        <f t="shared" si="9"/>
        <v>0</v>
      </c>
      <c r="U68" s="15">
        <f t="shared" si="10"/>
        <v>0</v>
      </c>
    </row>
    <row r="69" spans="1:21">
      <c r="A69" s="23">
        <v>63</v>
      </c>
      <c r="B69" s="11" t="s">
        <v>22</v>
      </c>
      <c r="C69" s="31"/>
      <c r="D69" s="25" t="s">
        <v>77</v>
      </c>
      <c r="E69" s="30" t="s">
        <v>78</v>
      </c>
      <c r="F69" s="11" t="s">
        <v>167</v>
      </c>
      <c r="G69" s="20">
        <f t="shared" si="13"/>
        <v>36145.67</v>
      </c>
      <c r="H69" s="14">
        <v>51</v>
      </c>
      <c r="I69" s="14">
        <v>6</v>
      </c>
      <c r="J69" s="14">
        <v>42</v>
      </c>
      <c r="K69" s="14">
        <v>7</v>
      </c>
      <c r="L69" s="14">
        <v>49</v>
      </c>
      <c r="M69" s="13">
        <v>7</v>
      </c>
      <c r="N69" s="15">
        <f t="shared" si="14"/>
        <v>0.13725490196078433</v>
      </c>
      <c r="O69" s="44">
        <v>36145.67</v>
      </c>
      <c r="P69" s="44">
        <v>36145.67</v>
      </c>
      <c r="Q69" s="45">
        <f t="shared" si="6"/>
        <v>1</v>
      </c>
      <c r="R69" s="44">
        <v>36145.67</v>
      </c>
      <c r="S69" s="45">
        <f t="shared" si="8"/>
        <v>1</v>
      </c>
      <c r="T69" s="44">
        <f t="shared" si="9"/>
        <v>0</v>
      </c>
      <c r="U69" s="15">
        <f t="shared" si="10"/>
        <v>0</v>
      </c>
    </row>
    <row r="70" spans="1:21">
      <c r="A70" s="23">
        <v>64</v>
      </c>
      <c r="B70" s="11" t="s">
        <v>22</v>
      </c>
      <c r="C70" s="31"/>
      <c r="D70" s="25" t="s">
        <v>168</v>
      </c>
      <c r="E70" s="32" t="s">
        <v>34</v>
      </c>
      <c r="F70" s="11" t="s">
        <v>169</v>
      </c>
      <c r="G70" s="20">
        <f t="shared" si="13"/>
        <v>3363.67</v>
      </c>
      <c r="H70" s="14">
        <v>21</v>
      </c>
      <c r="I70" s="14">
        <v>6</v>
      </c>
      <c r="J70" s="14">
        <v>14</v>
      </c>
      <c r="K70" s="14">
        <v>5</v>
      </c>
      <c r="L70" s="14">
        <v>10</v>
      </c>
      <c r="M70" s="13">
        <v>5</v>
      </c>
      <c r="N70" s="15">
        <f t="shared" si="14"/>
        <v>0.23809523809523808</v>
      </c>
      <c r="O70" s="44">
        <v>3363.67</v>
      </c>
      <c r="P70" s="44">
        <v>3363.67</v>
      </c>
      <c r="Q70" s="45">
        <f t="shared" ref="Q70:Q80" si="15">IF(O70=0,0,P70/O70)</f>
        <v>1</v>
      </c>
      <c r="R70" s="44">
        <v>3363.67</v>
      </c>
      <c r="S70" s="45">
        <f t="shared" si="8"/>
        <v>1</v>
      </c>
      <c r="T70" s="44">
        <f t="shared" si="9"/>
        <v>0</v>
      </c>
      <c r="U70" s="15">
        <f t="shared" si="10"/>
        <v>0</v>
      </c>
    </row>
    <row r="71" spans="1:21">
      <c r="A71" s="23">
        <v>65</v>
      </c>
      <c r="B71" s="11" t="s">
        <v>22</v>
      </c>
      <c r="C71" s="31"/>
      <c r="D71" s="25" t="s">
        <v>170</v>
      </c>
      <c r="E71" s="35" t="s">
        <v>51</v>
      </c>
      <c r="F71" s="11" t="s">
        <v>186</v>
      </c>
      <c r="G71" s="20">
        <f t="shared" si="13"/>
        <v>15488.11</v>
      </c>
      <c r="H71" s="14">
        <v>44</v>
      </c>
      <c r="I71" s="14">
        <v>0</v>
      </c>
      <c r="J71" s="14">
        <v>28</v>
      </c>
      <c r="K71" s="14">
        <v>7</v>
      </c>
      <c r="L71" s="14">
        <v>29</v>
      </c>
      <c r="M71" s="13">
        <v>7</v>
      </c>
      <c r="N71" s="15">
        <f t="shared" si="14"/>
        <v>0.15909090909090909</v>
      </c>
      <c r="O71" s="44">
        <v>15488.11</v>
      </c>
      <c r="P71" s="44">
        <v>15488.11</v>
      </c>
      <c r="Q71" s="45">
        <f t="shared" si="15"/>
        <v>1</v>
      </c>
      <c r="R71" s="44">
        <v>13470.9</v>
      </c>
      <c r="S71" s="45">
        <f t="shared" si="8"/>
        <v>0.86975751076148089</v>
      </c>
      <c r="T71" s="44">
        <f t="shared" si="9"/>
        <v>2017.2100000000009</v>
      </c>
      <c r="U71" s="15">
        <f t="shared" si="10"/>
        <v>0.13024248923851917</v>
      </c>
    </row>
    <row r="72" spans="1:21">
      <c r="A72" s="23">
        <v>66</v>
      </c>
      <c r="B72" s="11" t="s">
        <v>22</v>
      </c>
      <c r="C72" s="31"/>
      <c r="D72" s="25" t="s">
        <v>60</v>
      </c>
      <c r="E72" s="30" t="s">
        <v>26</v>
      </c>
      <c r="F72" s="11" t="s">
        <v>172</v>
      </c>
      <c r="G72" s="20">
        <f t="shared" si="13"/>
        <v>44257.5</v>
      </c>
      <c r="H72" s="14">
        <v>24</v>
      </c>
      <c r="I72" s="14">
        <v>3</v>
      </c>
      <c r="J72" s="14">
        <v>21</v>
      </c>
      <c r="K72" s="14">
        <v>2</v>
      </c>
      <c r="L72" s="14">
        <v>27</v>
      </c>
      <c r="M72" s="13">
        <v>2</v>
      </c>
      <c r="N72" s="15">
        <f t="shared" si="14"/>
        <v>8.3333333333333329E-2</v>
      </c>
      <c r="O72" s="44">
        <v>44257.5</v>
      </c>
      <c r="P72" s="44">
        <v>44257.5</v>
      </c>
      <c r="Q72" s="45">
        <f t="shared" si="15"/>
        <v>1</v>
      </c>
      <c r="R72" s="44">
        <v>44257.5</v>
      </c>
      <c r="S72" s="45">
        <f t="shared" si="8"/>
        <v>1</v>
      </c>
      <c r="T72" s="44">
        <f t="shared" si="9"/>
        <v>0</v>
      </c>
      <c r="U72" s="15">
        <f t="shared" si="10"/>
        <v>0</v>
      </c>
    </row>
    <row r="73" spans="1:21">
      <c r="A73" s="23">
        <v>67</v>
      </c>
      <c r="B73" s="11" t="s">
        <v>22</v>
      </c>
      <c r="C73" s="31"/>
      <c r="D73" s="24" t="s">
        <v>173</v>
      </c>
      <c r="E73" s="32" t="s">
        <v>34</v>
      </c>
      <c r="F73" s="11" t="s">
        <v>174</v>
      </c>
      <c r="G73" s="20">
        <f t="shared" si="13"/>
        <v>29976.28</v>
      </c>
      <c r="H73" s="14">
        <v>18</v>
      </c>
      <c r="I73" s="14">
        <v>1</v>
      </c>
      <c r="J73" s="14">
        <v>15</v>
      </c>
      <c r="K73" s="14">
        <v>3</v>
      </c>
      <c r="L73" s="14">
        <v>14</v>
      </c>
      <c r="M73" s="13">
        <v>3</v>
      </c>
      <c r="N73" s="15">
        <f t="shared" si="14"/>
        <v>0.16666666666666666</v>
      </c>
      <c r="O73" s="44">
        <v>29976.28</v>
      </c>
      <c r="P73" s="44">
        <v>29976.28</v>
      </c>
      <c r="Q73" s="45">
        <f t="shared" si="15"/>
        <v>1</v>
      </c>
      <c r="R73" s="44">
        <v>27064.880000000001</v>
      </c>
      <c r="S73" s="45">
        <f t="shared" si="8"/>
        <v>0.90287654105179171</v>
      </c>
      <c r="T73" s="44">
        <f t="shared" si="9"/>
        <v>2911.3999999999978</v>
      </c>
      <c r="U73" s="15">
        <f t="shared" si="10"/>
        <v>9.7123458948208313E-2</v>
      </c>
    </row>
    <row r="74" spans="1:21">
      <c r="A74" s="23">
        <v>68</v>
      </c>
      <c r="B74" s="11" t="s">
        <v>22</v>
      </c>
      <c r="C74" s="31"/>
      <c r="D74" s="24" t="s">
        <v>210</v>
      </c>
      <c r="E74" s="32" t="s">
        <v>34</v>
      </c>
      <c r="F74" s="11" t="s">
        <v>211</v>
      </c>
      <c r="G74" s="20">
        <v>1</v>
      </c>
      <c r="H74" s="14">
        <v>12</v>
      </c>
      <c r="I74" s="14">
        <v>5</v>
      </c>
      <c r="J74" s="14">
        <v>7</v>
      </c>
      <c r="K74" s="14">
        <v>2</v>
      </c>
      <c r="L74" s="14">
        <v>15</v>
      </c>
      <c r="M74" s="13">
        <v>2</v>
      </c>
      <c r="N74" s="15">
        <v>0</v>
      </c>
      <c r="O74" s="44">
        <v>12667.55</v>
      </c>
      <c r="P74" s="44">
        <v>12667.55</v>
      </c>
      <c r="Q74" s="45">
        <f t="shared" si="15"/>
        <v>1</v>
      </c>
      <c r="R74" s="44">
        <v>12667.55</v>
      </c>
      <c r="S74" s="45">
        <f t="shared" si="8"/>
        <v>1</v>
      </c>
      <c r="T74" s="44">
        <f t="shared" si="9"/>
        <v>0</v>
      </c>
      <c r="U74" s="15">
        <f t="shared" si="10"/>
        <v>0</v>
      </c>
    </row>
    <row r="75" spans="1:21">
      <c r="A75" s="23">
        <v>69</v>
      </c>
      <c r="B75" s="11" t="s">
        <v>22</v>
      </c>
      <c r="C75" s="31"/>
      <c r="D75" s="22" t="s">
        <v>35</v>
      </c>
      <c r="E75" s="32" t="s">
        <v>34</v>
      </c>
      <c r="F75" s="11" t="s">
        <v>175</v>
      </c>
      <c r="G75" s="20">
        <f>(P75)</f>
        <v>6528.08</v>
      </c>
      <c r="H75" s="14">
        <v>12</v>
      </c>
      <c r="I75" s="14">
        <v>0</v>
      </c>
      <c r="J75" s="14">
        <v>12</v>
      </c>
      <c r="K75" s="14">
        <v>1</v>
      </c>
      <c r="L75" s="14">
        <v>10</v>
      </c>
      <c r="M75" s="13">
        <v>1</v>
      </c>
      <c r="N75" s="15">
        <f t="shared" ref="N75:N80" si="16">IF(H75=0,0,K75/H75)</f>
        <v>8.3333333333333329E-2</v>
      </c>
      <c r="O75" s="44">
        <v>6528.08</v>
      </c>
      <c r="P75" s="44">
        <v>6528.08</v>
      </c>
      <c r="Q75" s="45">
        <f t="shared" si="15"/>
        <v>1</v>
      </c>
      <c r="R75" s="44">
        <v>6528.08</v>
      </c>
      <c r="S75" s="45">
        <f t="shared" si="8"/>
        <v>1</v>
      </c>
      <c r="T75" s="44">
        <f t="shared" si="9"/>
        <v>0</v>
      </c>
      <c r="U75" s="15">
        <f t="shared" si="10"/>
        <v>0</v>
      </c>
    </row>
    <row r="76" spans="1:21">
      <c r="A76" s="23">
        <v>70</v>
      </c>
      <c r="B76" s="11" t="s">
        <v>22</v>
      </c>
      <c r="C76" s="31"/>
      <c r="D76" s="22" t="s">
        <v>61</v>
      </c>
      <c r="E76" s="30" t="s">
        <v>34</v>
      </c>
      <c r="F76" s="11" t="s">
        <v>176</v>
      </c>
      <c r="G76" s="20">
        <f>(P76)</f>
        <v>3515.03</v>
      </c>
      <c r="H76" s="14">
        <v>13</v>
      </c>
      <c r="I76" s="14">
        <v>0</v>
      </c>
      <c r="J76" s="14">
        <v>12</v>
      </c>
      <c r="K76" s="14">
        <v>1</v>
      </c>
      <c r="L76" s="14">
        <v>8</v>
      </c>
      <c r="M76" s="13">
        <v>1</v>
      </c>
      <c r="N76" s="15">
        <f t="shared" si="16"/>
        <v>7.6923076923076927E-2</v>
      </c>
      <c r="O76" s="44">
        <v>3515.03</v>
      </c>
      <c r="P76" s="44">
        <v>3515.03</v>
      </c>
      <c r="Q76" s="45">
        <f t="shared" si="15"/>
        <v>1</v>
      </c>
      <c r="R76" s="44">
        <v>3515.03</v>
      </c>
      <c r="S76" s="45">
        <f t="shared" si="8"/>
        <v>1</v>
      </c>
      <c r="T76" s="44">
        <f t="shared" si="9"/>
        <v>0</v>
      </c>
      <c r="U76" s="15">
        <f t="shared" si="10"/>
        <v>0</v>
      </c>
    </row>
    <row r="77" spans="1:21">
      <c r="A77" s="23">
        <v>71</v>
      </c>
      <c r="B77" s="11" t="s">
        <v>22</v>
      </c>
      <c r="C77" s="31"/>
      <c r="D77" s="22" t="s">
        <v>213</v>
      </c>
      <c r="E77" s="30" t="s">
        <v>34</v>
      </c>
      <c r="F77" s="11" t="s">
        <v>214</v>
      </c>
      <c r="G77" s="20">
        <f>(P77)</f>
        <v>5939.21</v>
      </c>
      <c r="H77" s="14">
        <v>7</v>
      </c>
      <c r="I77" s="14">
        <v>0</v>
      </c>
      <c r="J77" s="14">
        <v>6</v>
      </c>
      <c r="K77" s="14">
        <v>0</v>
      </c>
      <c r="L77" s="14">
        <v>10</v>
      </c>
      <c r="M77" s="13">
        <v>0</v>
      </c>
      <c r="N77" s="15">
        <f t="shared" si="16"/>
        <v>0</v>
      </c>
      <c r="O77" s="44">
        <v>5939.21</v>
      </c>
      <c r="P77" s="44">
        <v>5939.21</v>
      </c>
      <c r="Q77" s="45">
        <f t="shared" si="15"/>
        <v>1</v>
      </c>
      <c r="R77" s="44">
        <v>5939.21</v>
      </c>
      <c r="S77" s="45">
        <f t="shared" si="8"/>
        <v>1</v>
      </c>
      <c r="T77" s="44">
        <f t="shared" si="9"/>
        <v>0</v>
      </c>
      <c r="U77" s="15">
        <f t="shared" si="10"/>
        <v>0</v>
      </c>
    </row>
    <row r="78" spans="1:21">
      <c r="A78" s="23">
        <v>72</v>
      </c>
      <c r="B78" s="11" t="s">
        <v>22</v>
      </c>
      <c r="C78" s="31"/>
      <c r="D78" s="25" t="s">
        <v>79</v>
      </c>
      <c r="E78" s="35" t="s">
        <v>51</v>
      </c>
      <c r="F78" s="11" t="s">
        <v>177</v>
      </c>
      <c r="G78" s="20">
        <f>(P78)</f>
        <v>13872.41</v>
      </c>
      <c r="H78" s="14">
        <v>48</v>
      </c>
      <c r="I78" s="14">
        <v>2</v>
      </c>
      <c r="J78" s="14">
        <v>26</v>
      </c>
      <c r="K78" s="14">
        <v>7</v>
      </c>
      <c r="L78" s="14">
        <v>29</v>
      </c>
      <c r="M78" s="13">
        <v>7</v>
      </c>
      <c r="N78" s="15">
        <f t="shared" si="16"/>
        <v>0.14583333333333334</v>
      </c>
      <c r="O78" s="44">
        <v>13872.41</v>
      </c>
      <c r="P78" s="44">
        <v>13872.41</v>
      </c>
      <c r="Q78" s="45">
        <f t="shared" si="15"/>
        <v>1</v>
      </c>
      <c r="R78" s="44">
        <v>13040.87</v>
      </c>
      <c r="S78" s="45">
        <f t="shared" si="8"/>
        <v>0.94005800001585893</v>
      </c>
      <c r="T78" s="44">
        <f t="shared" si="9"/>
        <v>831.53999999999905</v>
      </c>
      <c r="U78" s="15">
        <f t="shared" si="10"/>
        <v>5.9941999984141119E-2</v>
      </c>
    </row>
    <row r="79" spans="1:21">
      <c r="A79" s="23">
        <v>73</v>
      </c>
      <c r="B79" s="11" t="s">
        <v>22</v>
      </c>
      <c r="C79" s="31"/>
      <c r="D79" s="24" t="s">
        <v>178</v>
      </c>
      <c r="E79" s="32" t="s">
        <v>34</v>
      </c>
      <c r="F79" s="11" t="s">
        <v>179</v>
      </c>
      <c r="G79" s="20">
        <f>(P79)</f>
        <v>13504.369000000001</v>
      </c>
      <c r="H79" s="14">
        <v>20</v>
      </c>
      <c r="I79" s="14">
        <v>3</v>
      </c>
      <c r="J79" s="14">
        <v>15</v>
      </c>
      <c r="K79" s="14">
        <v>1</v>
      </c>
      <c r="L79" s="14">
        <v>25</v>
      </c>
      <c r="M79" s="13">
        <v>1</v>
      </c>
      <c r="N79" s="15">
        <f t="shared" si="16"/>
        <v>0.05</v>
      </c>
      <c r="O79" s="44">
        <v>13504.369000000001</v>
      </c>
      <c r="P79" s="44">
        <v>13504.369000000001</v>
      </c>
      <c r="Q79" s="45">
        <f t="shared" si="15"/>
        <v>1</v>
      </c>
      <c r="R79" s="44">
        <v>13504.369000000001</v>
      </c>
      <c r="S79" s="45">
        <f t="shared" si="8"/>
        <v>1</v>
      </c>
      <c r="T79" s="44">
        <f t="shared" si="9"/>
        <v>0</v>
      </c>
      <c r="U79" s="15">
        <f t="shared" si="10"/>
        <v>0</v>
      </c>
    </row>
    <row r="80" spans="1:21">
      <c r="A80" s="112" t="s">
        <v>27</v>
      </c>
      <c r="B80" s="112"/>
      <c r="C80" s="112"/>
      <c r="D80" s="112"/>
      <c r="E80" s="112"/>
      <c r="F80" s="112"/>
      <c r="G80" s="13">
        <f t="shared" ref="G80:M80" si="17">SUM(G6:G79)</f>
        <v>878361.87900000031</v>
      </c>
      <c r="H80" s="19">
        <f t="shared" si="17"/>
        <v>1391</v>
      </c>
      <c r="I80" s="19">
        <f t="shared" si="17"/>
        <v>162</v>
      </c>
      <c r="J80" s="19">
        <f t="shared" si="17"/>
        <v>1021</v>
      </c>
      <c r="K80" s="19">
        <f t="shared" si="17"/>
        <v>210</v>
      </c>
      <c r="L80" s="19">
        <f t="shared" si="17"/>
        <v>1196</v>
      </c>
      <c r="M80" s="19">
        <f t="shared" si="17"/>
        <v>212</v>
      </c>
      <c r="N80" s="15">
        <f t="shared" si="16"/>
        <v>0.1509705248023005</v>
      </c>
      <c r="O80" s="46">
        <f>SUM(O6:O79)</f>
        <v>906227.43900000036</v>
      </c>
      <c r="P80" s="46">
        <f>SUM(P6:P79)</f>
        <v>906227.43900000036</v>
      </c>
      <c r="Q80" s="45">
        <f t="shared" si="15"/>
        <v>1</v>
      </c>
      <c r="R80" s="46">
        <f>SUM(R6:R79)</f>
        <v>891042.00900000019</v>
      </c>
      <c r="S80" s="45">
        <f t="shared" si="8"/>
        <v>0.98324324629062554</v>
      </c>
      <c r="T80" s="46">
        <f>SUM(T6:T79)</f>
        <v>15184.43</v>
      </c>
      <c r="U80" s="15">
        <f t="shared" si="10"/>
        <v>1.6755650233627493E-2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0:F80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4.xml><?xml version="1.0" encoding="utf-8"?>
<worksheet xmlns="http://schemas.openxmlformats.org/spreadsheetml/2006/main" xmlns:r="http://schemas.openxmlformats.org/officeDocument/2006/relationships">
  <dimension ref="A1:U87"/>
  <sheetViews>
    <sheetView topLeftCell="H1" workbookViewId="0">
      <pane ySplit="5" topLeftCell="A83" activePane="bottomLeft" state="frozen"/>
      <selection activeCell="J1" sqref="J1"/>
      <selection pane="bottomLeft" activeCell="I3" sqref="I3:I4"/>
    </sheetView>
  </sheetViews>
  <sheetFormatPr defaultRowHeight="15"/>
  <cols>
    <col min="1" max="1" width="13.42578125"/>
    <col min="2" max="2" width="18.5703125"/>
    <col min="3" max="3" width="21.42578125"/>
    <col min="4" max="4" width="39.7109375"/>
    <col min="5" max="7" width="0" hidden="1"/>
    <col min="8" max="8" width="12.42578125"/>
    <col min="9" max="9" width="15.28515625"/>
    <col min="10" max="10" width="13.7109375"/>
    <col min="11" max="11" width="13.42578125"/>
    <col min="12" max="12" width="16.28515625"/>
    <col min="13" max="13" width="13.85546875"/>
    <col min="14" max="14" width="17.5703125"/>
    <col min="15" max="15" width="17" style="43"/>
    <col min="16" max="16" width="15.85546875" style="43"/>
    <col min="17" max="17" width="15.28515625" style="43"/>
    <col min="18" max="18" width="18" style="43"/>
    <col min="19" max="19" width="16.140625" style="43"/>
    <col min="20" max="20" width="17.140625"/>
    <col min="21" max="21" width="0" hidden="1"/>
    <col min="22" max="1025" width="8.7109375"/>
  </cols>
  <sheetData>
    <row r="1" spans="1:21" ht="46.5" customHeight="1">
      <c r="A1" s="116" t="s">
        <v>236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1.7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51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00.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8878.44</v>
      </c>
      <c r="H6" s="14">
        <v>22</v>
      </c>
      <c r="I6" s="14">
        <v>4</v>
      </c>
      <c r="J6" s="14">
        <v>11</v>
      </c>
      <c r="K6" s="14">
        <v>12</v>
      </c>
      <c r="L6" s="14">
        <v>14</v>
      </c>
      <c r="M6" s="13">
        <v>7</v>
      </c>
      <c r="N6" s="15">
        <f t="shared" ref="N6:N39" si="1">IF(H6=0,0,K6/H6)</f>
        <v>0.54545454545454541</v>
      </c>
      <c r="O6" s="44">
        <v>8878.44</v>
      </c>
      <c r="P6" s="44">
        <v>8878.44</v>
      </c>
      <c r="Q6" s="45">
        <f t="shared" ref="Q6:Q39" si="2">IF(O6=0,0,P6/O6)</f>
        <v>1</v>
      </c>
      <c r="R6" s="44">
        <v>8878.44</v>
      </c>
      <c r="S6" s="45">
        <f t="shared" ref="S6:S39" si="3">IF(P6=0,0,R6/P6)</f>
        <v>1</v>
      </c>
      <c r="T6" s="44">
        <f t="shared" ref="T6:T39" si="4">(P6-R6)</f>
        <v>0</v>
      </c>
      <c r="U6" s="15">
        <f t="shared" ref="U6:U39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1629.85</v>
      </c>
      <c r="H7" s="14">
        <v>6</v>
      </c>
      <c r="I7" s="14">
        <v>0</v>
      </c>
      <c r="J7" s="14">
        <v>1</v>
      </c>
      <c r="K7" s="14">
        <v>6</v>
      </c>
      <c r="L7" s="14">
        <v>6</v>
      </c>
      <c r="M7" s="13">
        <v>6</v>
      </c>
      <c r="N7" s="15">
        <f t="shared" si="1"/>
        <v>1</v>
      </c>
      <c r="O7" s="44">
        <v>1629.85</v>
      </c>
      <c r="P7" s="44">
        <v>1629.85</v>
      </c>
      <c r="Q7" s="45">
        <f t="shared" si="2"/>
        <v>1</v>
      </c>
      <c r="R7" s="44">
        <v>1629.85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v>18</v>
      </c>
      <c r="I8" s="14">
        <v>4</v>
      </c>
      <c r="J8" s="14">
        <v>12</v>
      </c>
      <c r="K8" s="14">
        <v>2</v>
      </c>
      <c r="L8" s="14">
        <v>3</v>
      </c>
      <c r="M8" s="13">
        <v>2</v>
      </c>
      <c r="N8" s="15">
        <f t="shared" si="1"/>
        <v>0.1111111111111111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v>30</v>
      </c>
      <c r="I9" s="14">
        <v>0</v>
      </c>
      <c r="J9" s="14">
        <v>28</v>
      </c>
      <c r="K9" s="14">
        <v>11</v>
      </c>
      <c r="L9" s="14">
        <v>15</v>
      </c>
      <c r="M9" s="13">
        <v>5</v>
      </c>
      <c r="N9" s="15">
        <f t="shared" si="1"/>
        <v>0.36666666666666664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v>6</v>
      </c>
      <c r="I10" s="14">
        <v>0</v>
      </c>
      <c r="J10" s="14">
        <v>4</v>
      </c>
      <c r="K10" s="14">
        <v>4</v>
      </c>
      <c r="L10" s="14">
        <v>6</v>
      </c>
      <c r="M10" s="13">
        <v>2</v>
      </c>
      <c r="N10" s="15">
        <f t="shared" si="1"/>
        <v>0.66666666666666663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22672.47</v>
      </c>
      <c r="H11" s="14">
        <v>20</v>
      </c>
      <c r="I11" s="14">
        <v>2</v>
      </c>
      <c r="J11" s="14">
        <v>16</v>
      </c>
      <c r="K11" s="14">
        <v>18</v>
      </c>
      <c r="L11" s="14">
        <v>22</v>
      </c>
      <c r="M11" s="13">
        <v>13</v>
      </c>
      <c r="N11" s="15">
        <f t="shared" si="1"/>
        <v>0.9</v>
      </c>
      <c r="O11" s="44">
        <v>22672.47</v>
      </c>
      <c r="P11" s="44">
        <v>22672.47</v>
      </c>
      <c r="Q11" s="45">
        <f t="shared" si="2"/>
        <v>1</v>
      </c>
      <c r="R11" s="44">
        <v>22672.47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4.2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v>14</v>
      </c>
      <c r="I12" s="14">
        <v>0</v>
      </c>
      <c r="J12" s="14">
        <v>13</v>
      </c>
      <c r="K12" s="14">
        <v>3</v>
      </c>
      <c r="L12" s="14">
        <v>5</v>
      </c>
      <c r="M12" s="13">
        <v>3</v>
      </c>
      <c r="N12" s="15">
        <f t="shared" si="1"/>
        <v>0.21428571428571427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9572.9699999999993</v>
      </c>
      <c r="H13" s="14">
        <v>22</v>
      </c>
      <c r="I13" s="14">
        <v>1</v>
      </c>
      <c r="J13" s="14">
        <v>18</v>
      </c>
      <c r="K13" s="14">
        <v>13</v>
      </c>
      <c r="L13" s="14">
        <v>17</v>
      </c>
      <c r="M13" s="13">
        <v>4</v>
      </c>
      <c r="N13" s="15">
        <f t="shared" si="1"/>
        <v>0.59090909090909094</v>
      </c>
      <c r="O13" s="44">
        <v>9572.9699999999993</v>
      </c>
      <c r="P13" s="44">
        <v>9572.9699999999993</v>
      </c>
      <c r="Q13" s="45">
        <f t="shared" si="2"/>
        <v>1</v>
      </c>
      <c r="R13" s="44">
        <v>9572.9699999999993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21437.45</v>
      </c>
      <c r="H14" s="14">
        <v>27</v>
      </c>
      <c r="I14" s="14">
        <v>4</v>
      </c>
      <c r="J14" s="14">
        <v>17</v>
      </c>
      <c r="K14" s="14">
        <v>16</v>
      </c>
      <c r="L14" s="14">
        <v>22</v>
      </c>
      <c r="M14" s="13">
        <v>11</v>
      </c>
      <c r="N14" s="15">
        <f t="shared" si="1"/>
        <v>0.59259259259259256</v>
      </c>
      <c r="O14" s="44">
        <v>21437.45</v>
      </c>
      <c r="P14" s="44">
        <v>21437.45</v>
      </c>
      <c r="Q14" s="45">
        <f t="shared" si="2"/>
        <v>1</v>
      </c>
      <c r="R14" s="44">
        <v>21437.45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v>13</v>
      </c>
      <c r="I15" s="14">
        <v>0</v>
      </c>
      <c r="J15" s="14">
        <v>12</v>
      </c>
      <c r="K15" s="14">
        <v>9</v>
      </c>
      <c r="L15" s="14">
        <v>12</v>
      </c>
      <c r="M15" s="13">
        <v>5</v>
      </c>
      <c r="N15" s="15">
        <f t="shared" si="1"/>
        <v>0.69230769230769229</v>
      </c>
      <c r="O15" s="44">
        <v>8116.73</v>
      </c>
      <c r="P15" s="44">
        <v>8116.73</v>
      </c>
      <c r="Q15" s="45">
        <f t="shared" si="2"/>
        <v>1</v>
      </c>
      <c r="R15" s="44">
        <v>8116.73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 ht="30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26364.05</v>
      </c>
      <c r="H16" s="14">
        <v>55</v>
      </c>
      <c r="I16" s="14">
        <v>3</v>
      </c>
      <c r="J16" s="14">
        <v>32</v>
      </c>
      <c r="K16" s="14">
        <v>35</v>
      </c>
      <c r="L16" s="14">
        <v>41</v>
      </c>
      <c r="M16" s="13">
        <v>13</v>
      </c>
      <c r="N16" s="15">
        <f t="shared" si="1"/>
        <v>0.63636363636363635</v>
      </c>
      <c r="O16" s="44">
        <v>26364.05</v>
      </c>
      <c r="P16" s="44">
        <v>26364.05</v>
      </c>
      <c r="Q16" s="45">
        <f t="shared" si="2"/>
        <v>1</v>
      </c>
      <c r="R16" s="44">
        <v>26364.05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23415.279999999999</v>
      </c>
      <c r="H17" s="14">
        <v>24</v>
      </c>
      <c r="I17" s="14">
        <v>2</v>
      </c>
      <c r="J17" s="14">
        <v>16</v>
      </c>
      <c r="K17" s="14">
        <v>18</v>
      </c>
      <c r="L17" s="14">
        <v>33</v>
      </c>
      <c r="M17" s="13">
        <v>11</v>
      </c>
      <c r="N17" s="15">
        <f t="shared" si="1"/>
        <v>0.75</v>
      </c>
      <c r="O17" s="44">
        <v>23415.279999999999</v>
      </c>
      <c r="P17" s="44">
        <v>23415.279999999999</v>
      </c>
      <c r="Q17" s="45">
        <f t="shared" si="2"/>
        <v>1</v>
      </c>
      <c r="R17" s="44">
        <v>23415.279999999999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12990.79</v>
      </c>
      <c r="H18" s="14">
        <v>26</v>
      </c>
      <c r="I18" s="14">
        <v>6</v>
      </c>
      <c r="J18" s="14">
        <v>12</v>
      </c>
      <c r="K18" s="14">
        <v>17</v>
      </c>
      <c r="L18" s="14">
        <v>22</v>
      </c>
      <c r="M18" s="13">
        <v>13</v>
      </c>
      <c r="N18" s="15">
        <f t="shared" si="1"/>
        <v>0.65384615384615385</v>
      </c>
      <c r="O18" s="44">
        <v>12990.79</v>
      </c>
      <c r="P18" s="44">
        <v>12990.79</v>
      </c>
      <c r="Q18" s="45">
        <f t="shared" si="2"/>
        <v>1</v>
      </c>
      <c r="R18" s="44">
        <v>12990.79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33153.949999999997</v>
      </c>
      <c r="H19" s="14">
        <v>28</v>
      </c>
      <c r="I19" s="14">
        <v>6</v>
      </c>
      <c r="J19" s="14">
        <v>18</v>
      </c>
      <c r="K19" s="14">
        <v>22</v>
      </c>
      <c r="L19" s="14">
        <v>30</v>
      </c>
      <c r="M19" s="13">
        <v>18</v>
      </c>
      <c r="N19" s="15">
        <f t="shared" si="1"/>
        <v>0.7857142857142857</v>
      </c>
      <c r="O19" s="44">
        <v>33153.949999999997</v>
      </c>
      <c r="P19" s="44">
        <v>33153.949999999997</v>
      </c>
      <c r="Q19" s="45">
        <f t="shared" si="2"/>
        <v>1</v>
      </c>
      <c r="R19" s="44">
        <v>33153.949999999997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v>27</v>
      </c>
      <c r="I20" s="14">
        <v>2</v>
      </c>
      <c r="J20" s="14">
        <v>19</v>
      </c>
      <c r="K20" s="14">
        <v>10</v>
      </c>
      <c r="L20" s="14">
        <v>16</v>
      </c>
      <c r="M20" s="13">
        <v>8</v>
      </c>
      <c r="N20" s="15">
        <f t="shared" si="1"/>
        <v>0.37037037037037035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13124.63</v>
      </c>
      <c r="H21" s="14">
        <v>26</v>
      </c>
      <c r="I21" s="14">
        <v>3</v>
      </c>
      <c r="J21" s="14">
        <v>22</v>
      </c>
      <c r="K21" s="14">
        <v>14</v>
      </c>
      <c r="L21" s="14">
        <v>18</v>
      </c>
      <c r="M21" s="13">
        <v>4</v>
      </c>
      <c r="N21" s="15">
        <f t="shared" si="1"/>
        <v>0.53846153846153844</v>
      </c>
      <c r="O21" s="44">
        <v>13124.63</v>
      </c>
      <c r="P21" s="44">
        <v>13124.63</v>
      </c>
      <c r="Q21" s="45">
        <f t="shared" si="2"/>
        <v>1</v>
      </c>
      <c r="R21" s="44">
        <v>13124.63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29523.03</v>
      </c>
      <c r="H22" s="14">
        <v>39</v>
      </c>
      <c r="I22" s="14">
        <v>9</v>
      </c>
      <c r="J22" s="14">
        <v>18</v>
      </c>
      <c r="K22" s="14">
        <v>24</v>
      </c>
      <c r="L22" s="14">
        <v>49</v>
      </c>
      <c r="M22" s="13">
        <v>16</v>
      </c>
      <c r="N22" s="15">
        <f t="shared" si="1"/>
        <v>0.61538461538461542</v>
      </c>
      <c r="O22" s="44">
        <v>29523.03</v>
      </c>
      <c r="P22" s="44">
        <v>29523.03</v>
      </c>
      <c r="Q22" s="45">
        <f t="shared" si="2"/>
        <v>1</v>
      </c>
      <c r="R22" s="44">
        <v>29523.03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32892.800000000003</v>
      </c>
      <c r="H23" s="14">
        <v>34</v>
      </c>
      <c r="I23" s="14">
        <v>6</v>
      </c>
      <c r="J23" s="14">
        <v>28</v>
      </c>
      <c r="K23" s="14">
        <v>30</v>
      </c>
      <c r="L23" s="14">
        <v>49</v>
      </c>
      <c r="M23" s="13">
        <v>10</v>
      </c>
      <c r="N23" s="15">
        <f t="shared" si="1"/>
        <v>0.88235294117647056</v>
      </c>
      <c r="O23" s="44">
        <v>32892.800000000003</v>
      </c>
      <c r="P23" s="44">
        <v>32892.800000000003</v>
      </c>
      <c r="Q23" s="45">
        <f t="shared" si="2"/>
        <v>1</v>
      </c>
      <c r="R23" s="44">
        <v>32892.800000000003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8657.83</v>
      </c>
      <c r="H24" s="14">
        <v>17</v>
      </c>
      <c r="I24" s="14">
        <v>0</v>
      </c>
      <c r="J24" s="14">
        <v>10</v>
      </c>
      <c r="K24" s="14">
        <v>11</v>
      </c>
      <c r="L24" s="14">
        <v>17</v>
      </c>
      <c r="M24" s="13">
        <v>8</v>
      </c>
      <c r="N24" s="15">
        <f t="shared" si="1"/>
        <v>0.6470588235294118</v>
      </c>
      <c r="O24" s="44">
        <v>8657.83</v>
      </c>
      <c r="P24" s="44">
        <v>8657.83</v>
      </c>
      <c r="Q24" s="45">
        <f t="shared" si="2"/>
        <v>1</v>
      </c>
      <c r="R24" s="44">
        <v>8657.83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39519.65</v>
      </c>
      <c r="H25" s="14">
        <v>38</v>
      </c>
      <c r="I25" s="14">
        <v>2</v>
      </c>
      <c r="J25" s="14">
        <v>34</v>
      </c>
      <c r="K25" s="14">
        <v>31</v>
      </c>
      <c r="L25" s="14">
        <v>64</v>
      </c>
      <c r="M25" s="13">
        <v>10</v>
      </c>
      <c r="N25" s="15">
        <f t="shared" si="1"/>
        <v>0.81578947368421051</v>
      </c>
      <c r="O25" s="44">
        <v>39519.65</v>
      </c>
      <c r="P25" s="44">
        <v>39519.65</v>
      </c>
      <c r="Q25" s="45">
        <f t="shared" si="2"/>
        <v>1</v>
      </c>
      <c r="R25" s="44">
        <v>39519.65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237</v>
      </c>
      <c r="G26" s="20">
        <f t="shared" si="0"/>
        <v>2162.38</v>
      </c>
      <c r="H26" s="14">
        <v>5</v>
      </c>
      <c r="I26" s="14">
        <v>0</v>
      </c>
      <c r="J26" s="14">
        <v>5</v>
      </c>
      <c r="K26" s="14">
        <v>3</v>
      </c>
      <c r="L26" s="14">
        <v>4</v>
      </c>
      <c r="M26" s="13">
        <v>1</v>
      </c>
      <c r="N26" s="15">
        <f t="shared" si="1"/>
        <v>0.6</v>
      </c>
      <c r="O26" s="44">
        <v>2162.38</v>
      </c>
      <c r="P26" s="44">
        <v>2162.38</v>
      </c>
      <c r="Q26" s="45">
        <f t="shared" si="2"/>
        <v>1</v>
      </c>
      <c r="R26" s="44">
        <v>2162.38</v>
      </c>
      <c r="S26" s="45">
        <f t="shared" si="3"/>
        <v>1</v>
      </c>
      <c r="T26" s="44">
        <f t="shared" si="4"/>
        <v>0</v>
      </c>
      <c r="U26" s="15">
        <f t="shared" si="5"/>
        <v>0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3891.36</v>
      </c>
      <c r="H27" s="14">
        <v>16</v>
      </c>
      <c r="I27" s="14">
        <v>4</v>
      </c>
      <c r="J27" s="14">
        <v>11</v>
      </c>
      <c r="K27" s="14">
        <v>12</v>
      </c>
      <c r="L27" s="14">
        <v>15</v>
      </c>
      <c r="M27" s="13">
        <v>9</v>
      </c>
      <c r="N27" s="15">
        <f t="shared" si="1"/>
        <v>0.75</v>
      </c>
      <c r="O27" s="44">
        <v>3891.36</v>
      </c>
      <c r="P27" s="44">
        <v>3891.36</v>
      </c>
      <c r="Q27" s="45">
        <f t="shared" si="2"/>
        <v>1</v>
      </c>
      <c r="R27" s="44">
        <v>3891.36</v>
      </c>
      <c r="S27" s="45">
        <f t="shared" si="3"/>
        <v>1</v>
      </c>
      <c r="T27" s="44">
        <f t="shared" si="4"/>
        <v>0</v>
      </c>
      <c r="U27" s="15">
        <f t="shared" si="5"/>
        <v>0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1681.47</v>
      </c>
      <c r="H28" s="14">
        <v>8</v>
      </c>
      <c r="I28" s="14">
        <v>0</v>
      </c>
      <c r="J28" s="14">
        <v>8</v>
      </c>
      <c r="K28" s="14">
        <v>6</v>
      </c>
      <c r="L28" s="14">
        <v>8</v>
      </c>
      <c r="M28" s="13">
        <v>3</v>
      </c>
      <c r="N28" s="15">
        <f t="shared" si="1"/>
        <v>0.75</v>
      </c>
      <c r="O28" s="44">
        <v>1681.47</v>
      </c>
      <c r="P28" s="44">
        <v>1681.47</v>
      </c>
      <c r="Q28" s="45">
        <f t="shared" si="2"/>
        <v>1</v>
      </c>
      <c r="R28" s="44">
        <v>1681.47</v>
      </c>
      <c r="S28" s="45">
        <f t="shared" si="3"/>
        <v>1</v>
      </c>
      <c r="T28" s="44">
        <f t="shared" si="4"/>
        <v>0</v>
      </c>
      <c r="U28" s="15">
        <f t="shared" si="5"/>
        <v>0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35070.800000000003</v>
      </c>
      <c r="H29" s="14">
        <v>54</v>
      </c>
      <c r="I29" s="14">
        <v>9</v>
      </c>
      <c r="J29" s="14">
        <v>30</v>
      </c>
      <c r="K29" s="14">
        <v>13</v>
      </c>
      <c r="L29" s="14">
        <v>53</v>
      </c>
      <c r="M29" s="13">
        <v>15</v>
      </c>
      <c r="N29" s="15">
        <f t="shared" si="1"/>
        <v>0.24074074074074073</v>
      </c>
      <c r="O29" s="44">
        <v>35070.800000000003</v>
      </c>
      <c r="P29" s="44">
        <v>35070.800000000003</v>
      </c>
      <c r="Q29" s="45">
        <f t="shared" si="2"/>
        <v>1</v>
      </c>
      <c r="R29" s="44">
        <v>35070.800000000003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v>17</v>
      </c>
      <c r="I30" s="14">
        <v>3</v>
      </c>
      <c r="J30" s="14">
        <v>10</v>
      </c>
      <c r="K30" s="14">
        <v>0</v>
      </c>
      <c r="L30" s="14">
        <v>0</v>
      </c>
      <c r="M30" s="13">
        <v>1</v>
      </c>
      <c r="N30" s="15">
        <f t="shared" si="1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8023</v>
      </c>
      <c r="H31" s="14">
        <f>SUM(I31+J31)</f>
        <v>9</v>
      </c>
      <c r="I31" s="14">
        <v>0</v>
      </c>
      <c r="J31" s="14">
        <v>9</v>
      </c>
      <c r="K31" s="14">
        <v>7</v>
      </c>
      <c r="L31" s="14">
        <v>8</v>
      </c>
      <c r="M31" s="13">
        <v>1</v>
      </c>
      <c r="N31" s="15">
        <f t="shared" si="1"/>
        <v>0.77777777777777779</v>
      </c>
      <c r="O31" s="44">
        <v>8023</v>
      </c>
      <c r="P31" s="44">
        <v>8023</v>
      </c>
      <c r="Q31" s="45">
        <f t="shared" si="2"/>
        <v>1</v>
      </c>
      <c r="R31" s="44">
        <v>8023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15.7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15079.33</v>
      </c>
      <c r="H32" s="14">
        <v>11</v>
      </c>
      <c r="I32" s="14">
        <v>2</v>
      </c>
      <c r="J32" s="14">
        <v>9</v>
      </c>
      <c r="K32" s="14">
        <v>9</v>
      </c>
      <c r="L32" s="14">
        <v>15</v>
      </c>
      <c r="M32" s="13">
        <v>8</v>
      </c>
      <c r="N32" s="15">
        <f t="shared" si="1"/>
        <v>0.81818181818181823</v>
      </c>
      <c r="O32" s="44">
        <v>15079.33</v>
      </c>
      <c r="P32" s="44">
        <v>15079.33</v>
      </c>
      <c r="Q32" s="45">
        <f t="shared" si="2"/>
        <v>1</v>
      </c>
      <c r="R32" s="44">
        <v>15079.33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6173.02</v>
      </c>
      <c r="H33" s="14">
        <v>9</v>
      </c>
      <c r="I33" s="14">
        <v>0</v>
      </c>
      <c r="J33" s="14">
        <v>8</v>
      </c>
      <c r="K33" s="14">
        <v>7</v>
      </c>
      <c r="L33" s="14">
        <v>10</v>
      </c>
      <c r="M33" s="13">
        <v>6</v>
      </c>
      <c r="N33" s="15">
        <f t="shared" si="1"/>
        <v>0.77777777777777779</v>
      </c>
      <c r="O33" s="44">
        <v>6173.02</v>
      </c>
      <c r="P33" s="44">
        <v>6173.02</v>
      </c>
      <c r="Q33" s="45">
        <f t="shared" si="2"/>
        <v>1</v>
      </c>
      <c r="R33" s="44">
        <v>6173.02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15330.76</v>
      </c>
      <c r="H34" s="14">
        <v>23</v>
      </c>
      <c r="I34" s="14">
        <v>1</v>
      </c>
      <c r="J34" s="14">
        <v>14</v>
      </c>
      <c r="K34" s="14">
        <v>18</v>
      </c>
      <c r="L34" s="14">
        <v>24</v>
      </c>
      <c r="M34" s="13">
        <v>15</v>
      </c>
      <c r="N34" s="15">
        <f t="shared" si="1"/>
        <v>0.78260869565217395</v>
      </c>
      <c r="O34" s="44">
        <v>15330.76</v>
      </c>
      <c r="P34" s="44">
        <v>15330.76</v>
      </c>
      <c r="Q34" s="45">
        <f t="shared" si="2"/>
        <v>1</v>
      </c>
      <c r="R34" s="44">
        <v>15330.76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 ht="30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v>4</v>
      </c>
      <c r="I35" s="14">
        <v>0</v>
      </c>
      <c r="J35" s="14">
        <v>0</v>
      </c>
      <c r="K35" s="14">
        <v>3</v>
      </c>
      <c r="L35" s="14">
        <v>3</v>
      </c>
      <c r="M35" s="13">
        <v>4</v>
      </c>
      <c r="N35" s="15">
        <f t="shared" si="1"/>
        <v>0.75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6070.67</v>
      </c>
      <c r="H36" s="14">
        <v>12</v>
      </c>
      <c r="I36" s="14">
        <v>1</v>
      </c>
      <c r="J36" s="14">
        <v>7</v>
      </c>
      <c r="K36" s="14">
        <v>11</v>
      </c>
      <c r="L36" s="14">
        <v>14</v>
      </c>
      <c r="M36" s="13">
        <v>8</v>
      </c>
      <c r="N36" s="15">
        <f t="shared" si="1"/>
        <v>0.91666666666666663</v>
      </c>
      <c r="O36" s="44">
        <v>6070.67</v>
      </c>
      <c r="P36" s="44">
        <v>6070.67</v>
      </c>
      <c r="Q36" s="45">
        <f t="shared" si="2"/>
        <v>1</v>
      </c>
      <c r="R36" s="44">
        <v>6070.67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12490.29</v>
      </c>
      <c r="H37" s="14">
        <v>20</v>
      </c>
      <c r="I37" s="14">
        <v>4</v>
      </c>
      <c r="J37" s="14">
        <v>9</v>
      </c>
      <c r="K37" s="14">
        <v>4</v>
      </c>
      <c r="L37" s="14">
        <v>19</v>
      </c>
      <c r="M37" s="13">
        <v>4</v>
      </c>
      <c r="N37" s="15">
        <f t="shared" si="1"/>
        <v>0.2</v>
      </c>
      <c r="O37" s="44">
        <v>12490.29</v>
      </c>
      <c r="P37" s="44">
        <v>12490.29</v>
      </c>
      <c r="Q37" s="45">
        <f t="shared" si="2"/>
        <v>1</v>
      </c>
      <c r="R37" s="44">
        <v>12490.29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ref="G38:G69" si="6">(P38)</f>
        <v>5754.36</v>
      </c>
      <c r="H38" s="14">
        <v>10</v>
      </c>
      <c r="I38" s="14">
        <v>0</v>
      </c>
      <c r="J38" s="14">
        <v>7</v>
      </c>
      <c r="K38" s="14">
        <v>5</v>
      </c>
      <c r="L38" s="14">
        <v>7</v>
      </c>
      <c r="M38" s="13">
        <v>4</v>
      </c>
      <c r="N38" s="15">
        <f t="shared" si="1"/>
        <v>0.5</v>
      </c>
      <c r="O38" s="44">
        <v>5754.36</v>
      </c>
      <c r="P38" s="44">
        <v>5754.36</v>
      </c>
      <c r="Q38" s="45">
        <f t="shared" si="2"/>
        <v>1</v>
      </c>
      <c r="R38" s="44">
        <v>5754.36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6"/>
        <v>6648.56</v>
      </c>
      <c r="H39" s="14">
        <v>18</v>
      </c>
      <c r="I39" s="14">
        <v>2</v>
      </c>
      <c r="J39" s="14">
        <v>10</v>
      </c>
      <c r="K39" s="14">
        <v>11</v>
      </c>
      <c r="L39" s="14">
        <v>12</v>
      </c>
      <c r="M39" s="13">
        <v>9</v>
      </c>
      <c r="N39" s="15">
        <f t="shared" si="1"/>
        <v>0.61111111111111116</v>
      </c>
      <c r="O39" s="44">
        <v>6648.56</v>
      </c>
      <c r="P39" s="44">
        <v>6648.56</v>
      </c>
      <c r="Q39" s="45">
        <f t="shared" si="2"/>
        <v>1</v>
      </c>
      <c r="R39" s="44">
        <v>6648.56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/>
      <c r="B40" s="11"/>
      <c r="C40" s="31"/>
      <c r="D40" s="22" t="s">
        <v>238</v>
      </c>
      <c r="E40" s="30" t="s">
        <v>34</v>
      </c>
      <c r="F40" s="11" t="s">
        <v>239</v>
      </c>
      <c r="G40" s="20">
        <f t="shared" si="6"/>
        <v>0</v>
      </c>
      <c r="H40" s="14">
        <v>2</v>
      </c>
      <c r="I40" s="14"/>
      <c r="J40" s="14"/>
      <c r="K40" s="14"/>
      <c r="L40" s="14"/>
      <c r="M40" s="13"/>
      <c r="N40" s="15"/>
      <c r="O40" s="44"/>
      <c r="P40" s="44"/>
      <c r="Q40" s="45"/>
      <c r="R40" s="44"/>
      <c r="S40" s="45"/>
      <c r="T40" s="44"/>
      <c r="U40" s="15"/>
    </row>
    <row r="41" spans="1:21">
      <c r="A41" s="23">
        <v>34</v>
      </c>
      <c r="B41" s="11" t="s">
        <v>22</v>
      </c>
      <c r="C41" s="31"/>
      <c r="D41" s="25" t="s">
        <v>52</v>
      </c>
      <c r="E41" s="30" t="s">
        <v>30</v>
      </c>
      <c r="F41" s="11" t="s">
        <v>125</v>
      </c>
      <c r="G41" s="20">
        <f t="shared" si="6"/>
        <v>37640.82</v>
      </c>
      <c r="H41" s="14">
        <v>48</v>
      </c>
      <c r="I41" s="14">
        <v>6</v>
      </c>
      <c r="J41" s="14">
        <v>30</v>
      </c>
      <c r="K41" s="14">
        <v>29</v>
      </c>
      <c r="L41" s="14">
        <v>42</v>
      </c>
      <c r="M41" s="13">
        <v>16</v>
      </c>
      <c r="N41" s="15">
        <f>IF(H41=0,0,K41/H41)</f>
        <v>0.60416666666666663</v>
      </c>
      <c r="O41" s="44">
        <v>37640.82</v>
      </c>
      <c r="P41" s="44">
        <v>37640.82</v>
      </c>
      <c r="Q41" s="45">
        <f>IF(O41=0,0,P41/O41)</f>
        <v>1</v>
      </c>
      <c r="R41" s="44">
        <v>37640.82</v>
      </c>
      <c r="S41" s="45">
        <f>IF(P41=0,0,R41/P41)</f>
        <v>1</v>
      </c>
      <c r="T41" s="44">
        <f>(P41-R41)</f>
        <v>0</v>
      </c>
      <c r="U41" s="15">
        <f>IF(P41=0,0,T41/P41)</f>
        <v>0</v>
      </c>
    </row>
    <row r="42" spans="1:21">
      <c r="A42" s="23"/>
      <c r="B42" s="11"/>
      <c r="C42" s="31"/>
      <c r="D42" s="25" t="s">
        <v>240</v>
      </c>
      <c r="E42" s="30" t="s">
        <v>34</v>
      </c>
      <c r="F42" s="11" t="s">
        <v>241</v>
      </c>
      <c r="G42" s="20">
        <f t="shared" si="6"/>
        <v>0</v>
      </c>
      <c r="H42" s="14">
        <v>1</v>
      </c>
      <c r="I42" s="14"/>
      <c r="J42" s="14"/>
      <c r="K42" s="14"/>
      <c r="L42" s="14"/>
      <c r="M42" s="13"/>
      <c r="N42" s="15"/>
      <c r="O42" s="44"/>
      <c r="P42" s="44"/>
      <c r="Q42" s="45"/>
      <c r="R42" s="44"/>
      <c r="S42" s="45"/>
      <c r="T42" s="44"/>
      <c r="U42" s="15"/>
    </row>
    <row r="43" spans="1:21" ht="30">
      <c r="A43" s="23">
        <v>35</v>
      </c>
      <c r="B43" s="11" t="s">
        <v>22</v>
      </c>
      <c r="C43" s="31"/>
      <c r="D43" s="25" t="s">
        <v>71</v>
      </c>
      <c r="E43" s="35" t="s">
        <v>51</v>
      </c>
      <c r="F43" s="11" t="s">
        <v>126</v>
      </c>
      <c r="G43" s="20">
        <f t="shared" si="6"/>
        <v>7452.86</v>
      </c>
      <c r="H43" s="14">
        <v>19</v>
      </c>
      <c r="I43" s="14">
        <v>0</v>
      </c>
      <c r="J43" s="14">
        <v>8</v>
      </c>
      <c r="K43" s="14">
        <v>17</v>
      </c>
      <c r="L43" s="14">
        <v>22</v>
      </c>
      <c r="M43" s="13">
        <v>15</v>
      </c>
      <c r="N43" s="15">
        <f>IF(H43=0,0,K43/H43)</f>
        <v>0.89473684210526316</v>
      </c>
      <c r="O43" s="44">
        <v>7452.86</v>
      </c>
      <c r="P43" s="44">
        <v>7452.86</v>
      </c>
      <c r="Q43" s="45">
        <f>IF(O43=0,0,P43/O43)</f>
        <v>1</v>
      </c>
      <c r="R43" s="44">
        <v>7452.86</v>
      </c>
      <c r="S43" s="45">
        <f>IF(P43=0,0,R43/P43)</f>
        <v>1</v>
      </c>
      <c r="T43" s="44">
        <f>(P43-R43)</f>
        <v>0</v>
      </c>
      <c r="U43" s="15">
        <f>IF(P43=0,0,T43/P43)</f>
        <v>0</v>
      </c>
    </row>
    <row r="44" spans="1:21" ht="30">
      <c r="A44" s="23"/>
      <c r="B44" s="11"/>
      <c r="C44" s="31"/>
      <c r="D44" s="25" t="s">
        <v>242</v>
      </c>
      <c r="E44" s="35" t="s">
        <v>30</v>
      </c>
      <c r="F44" s="11" t="s">
        <v>243</v>
      </c>
      <c r="G44" s="20">
        <f t="shared" si="6"/>
        <v>0</v>
      </c>
      <c r="H44" s="14">
        <v>3</v>
      </c>
      <c r="I44" s="14"/>
      <c r="J44" s="14"/>
      <c r="K44" s="14"/>
      <c r="L44" s="14"/>
      <c r="M44" s="13"/>
      <c r="N44" s="15"/>
      <c r="O44" s="44"/>
      <c r="P44" s="44"/>
      <c r="Q44" s="45"/>
      <c r="R44" s="44"/>
      <c r="S44" s="45"/>
      <c r="T44" s="44"/>
      <c r="U44" s="15"/>
    </row>
    <row r="45" spans="1:21">
      <c r="A45" s="23">
        <v>36</v>
      </c>
      <c r="B45" s="11" t="s">
        <v>22</v>
      </c>
      <c r="C45" s="31"/>
      <c r="D45" s="22" t="s">
        <v>53</v>
      </c>
      <c r="E45" s="30" t="s">
        <v>34</v>
      </c>
      <c r="F45" s="11" t="s">
        <v>127</v>
      </c>
      <c r="G45" s="20">
        <f t="shared" si="6"/>
        <v>11331.69</v>
      </c>
      <c r="H45" s="14">
        <v>21</v>
      </c>
      <c r="I45" s="14">
        <v>4</v>
      </c>
      <c r="J45" s="14">
        <v>16</v>
      </c>
      <c r="K45" s="14">
        <v>10</v>
      </c>
      <c r="L45" s="14">
        <v>13</v>
      </c>
      <c r="M45" s="13">
        <v>3</v>
      </c>
      <c r="N45" s="15">
        <f t="shared" ref="N45:N51" si="7">IF(H45=0,0,K45/H45)</f>
        <v>0.47619047619047616</v>
      </c>
      <c r="O45" s="48">
        <v>11331.69</v>
      </c>
      <c r="P45" s="48">
        <v>11331.69</v>
      </c>
      <c r="Q45" s="45">
        <f t="shared" ref="Q45:Q51" si="8">IF(O45=0,0,P45/O45)</f>
        <v>1</v>
      </c>
      <c r="R45" s="44">
        <v>11331.69</v>
      </c>
      <c r="S45" s="45">
        <f>IF(P45=0,0,R45/P45)</f>
        <v>1</v>
      </c>
      <c r="T45" s="44">
        <f>(P45-R45)</f>
        <v>0</v>
      </c>
      <c r="U45" s="15">
        <f>IF(P45=0,0,T45/P45)</f>
        <v>0</v>
      </c>
    </row>
    <row r="46" spans="1:21">
      <c r="A46" s="23">
        <v>37</v>
      </c>
      <c r="B46" s="11" t="s">
        <v>22</v>
      </c>
      <c r="C46" s="31"/>
      <c r="D46" s="22" t="s">
        <v>201</v>
      </c>
      <c r="E46" s="30" t="s">
        <v>51</v>
      </c>
      <c r="F46" s="11" t="s">
        <v>202</v>
      </c>
      <c r="G46" s="20">
        <f t="shared" si="6"/>
        <v>1</v>
      </c>
      <c r="H46" s="14">
        <v>43</v>
      </c>
      <c r="I46" s="14">
        <v>2</v>
      </c>
      <c r="J46" s="14">
        <v>21</v>
      </c>
      <c r="K46" s="14">
        <v>0</v>
      </c>
      <c r="L46" s="14">
        <v>0</v>
      </c>
      <c r="M46" s="13">
        <v>0</v>
      </c>
      <c r="N46" s="15">
        <f t="shared" si="7"/>
        <v>0</v>
      </c>
      <c r="O46" s="44">
        <v>1</v>
      </c>
      <c r="P46" s="44">
        <v>1</v>
      </c>
      <c r="Q46" s="45">
        <f t="shared" si="8"/>
        <v>1</v>
      </c>
      <c r="R46" s="44">
        <v>0</v>
      </c>
      <c r="S46" s="45">
        <v>0</v>
      </c>
      <c r="T46" s="44">
        <v>0</v>
      </c>
      <c r="U46" s="15">
        <v>0</v>
      </c>
    </row>
    <row r="47" spans="1:21">
      <c r="A47" s="23">
        <v>38</v>
      </c>
      <c r="B47" s="11" t="s">
        <v>22</v>
      </c>
      <c r="C47" s="31"/>
      <c r="D47" s="24" t="s">
        <v>128</v>
      </c>
      <c r="E47" s="30" t="s">
        <v>34</v>
      </c>
      <c r="F47" s="11" t="s">
        <v>129</v>
      </c>
      <c r="G47" s="20">
        <f t="shared" si="6"/>
        <v>5647.89</v>
      </c>
      <c r="H47" s="14">
        <v>13</v>
      </c>
      <c r="I47" s="14">
        <v>1</v>
      </c>
      <c r="J47" s="14">
        <v>7</v>
      </c>
      <c r="K47" s="14">
        <v>5</v>
      </c>
      <c r="L47" s="14">
        <v>10</v>
      </c>
      <c r="M47" s="13">
        <v>5</v>
      </c>
      <c r="N47" s="15">
        <f t="shared" si="7"/>
        <v>0.38461538461538464</v>
      </c>
      <c r="O47" s="44">
        <v>5647.89</v>
      </c>
      <c r="P47" s="44">
        <v>5647.89</v>
      </c>
      <c r="Q47" s="45">
        <f t="shared" si="8"/>
        <v>1</v>
      </c>
      <c r="R47" s="44">
        <v>5647.89</v>
      </c>
      <c r="S47" s="45">
        <f>IF(P47=0,0,R47/P47)</f>
        <v>1</v>
      </c>
      <c r="T47" s="44">
        <f>(P47-R47)</f>
        <v>0</v>
      </c>
      <c r="U47" s="15">
        <f>IF(P47=0,0,T47/P47)</f>
        <v>0</v>
      </c>
    </row>
    <row r="48" spans="1:21">
      <c r="A48" s="23">
        <v>39</v>
      </c>
      <c r="B48" s="11" t="s">
        <v>22</v>
      </c>
      <c r="C48" s="31"/>
      <c r="D48" s="24" t="s">
        <v>130</v>
      </c>
      <c r="E48" s="30" t="s">
        <v>26</v>
      </c>
      <c r="F48" s="11" t="s">
        <v>131</v>
      </c>
      <c r="G48" s="20">
        <f t="shared" si="6"/>
        <v>43527.37</v>
      </c>
      <c r="H48" s="14">
        <v>27</v>
      </c>
      <c r="I48" s="14">
        <v>1</v>
      </c>
      <c r="J48" s="14">
        <v>20</v>
      </c>
      <c r="K48" s="14">
        <v>19</v>
      </c>
      <c r="L48" s="14">
        <v>27</v>
      </c>
      <c r="M48" s="13">
        <v>9</v>
      </c>
      <c r="N48" s="15">
        <f t="shared" si="7"/>
        <v>0.70370370370370372</v>
      </c>
      <c r="O48" s="44">
        <v>43527.37</v>
      </c>
      <c r="P48" s="44">
        <v>43527.37</v>
      </c>
      <c r="Q48" s="45">
        <f t="shared" si="8"/>
        <v>1</v>
      </c>
      <c r="R48" s="44">
        <v>43527.37</v>
      </c>
      <c r="S48" s="45">
        <f>IF(P48=0,0,R48/P48)</f>
        <v>1</v>
      </c>
      <c r="T48" s="44">
        <f>(P48-R48)</f>
        <v>0</v>
      </c>
      <c r="U48" s="15">
        <f>IF(P48=0,0,T48/P48)</f>
        <v>0</v>
      </c>
    </row>
    <row r="49" spans="1:21">
      <c r="A49" s="23">
        <v>40</v>
      </c>
      <c r="B49" s="11" t="s">
        <v>22</v>
      </c>
      <c r="C49" s="31"/>
      <c r="D49" s="22" t="s">
        <v>72</v>
      </c>
      <c r="E49" s="30" t="s">
        <v>34</v>
      </c>
      <c r="F49" s="11" t="s">
        <v>132</v>
      </c>
      <c r="G49" s="20">
        <f t="shared" si="6"/>
        <v>8963.5300000000007</v>
      </c>
      <c r="H49" s="14">
        <v>10</v>
      </c>
      <c r="I49" s="14">
        <v>1</v>
      </c>
      <c r="J49" s="14">
        <v>9</v>
      </c>
      <c r="K49" s="14">
        <v>4</v>
      </c>
      <c r="L49" s="14">
        <v>13</v>
      </c>
      <c r="M49" s="13">
        <v>4</v>
      </c>
      <c r="N49" s="15">
        <f t="shared" si="7"/>
        <v>0.4</v>
      </c>
      <c r="O49" s="44">
        <v>8963.5300000000007</v>
      </c>
      <c r="P49" s="44">
        <v>8963.5300000000007</v>
      </c>
      <c r="Q49" s="45">
        <f t="shared" si="8"/>
        <v>1</v>
      </c>
      <c r="R49" s="44">
        <v>8963.5300000000007</v>
      </c>
      <c r="S49" s="45">
        <f>IF(P49=0,0,R49/P49)</f>
        <v>1</v>
      </c>
      <c r="T49" s="44">
        <f>(P49-R49)</f>
        <v>0</v>
      </c>
      <c r="U49" s="15">
        <f>IF(P49=0,0,T49/P49)</f>
        <v>0</v>
      </c>
    </row>
    <row r="50" spans="1:21">
      <c r="A50" s="23">
        <v>41</v>
      </c>
      <c r="B50" s="11" t="s">
        <v>22</v>
      </c>
      <c r="C50" s="31"/>
      <c r="D50" s="25" t="s">
        <v>54</v>
      </c>
      <c r="E50" s="30" t="s">
        <v>30</v>
      </c>
      <c r="F50" s="11" t="s">
        <v>133</v>
      </c>
      <c r="G50" s="20">
        <f t="shared" si="6"/>
        <v>33762.33</v>
      </c>
      <c r="H50" s="14">
        <v>28</v>
      </c>
      <c r="I50" s="14">
        <v>3</v>
      </c>
      <c r="J50" s="14">
        <v>20</v>
      </c>
      <c r="K50" s="14">
        <v>12</v>
      </c>
      <c r="L50" s="14">
        <v>26</v>
      </c>
      <c r="M50" s="13">
        <v>5</v>
      </c>
      <c r="N50" s="15">
        <f t="shared" si="7"/>
        <v>0.42857142857142855</v>
      </c>
      <c r="O50" s="44">
        <v>33762.33</v>
      </c>
      <c r="P50" s="44">
        <v>33762.33</v>
      </c>
      <c r="Q50" s="45">
        <f t="shared" si="8"/>
        <v>1</v>
      </c>
      <c r="R50" s="44">
        <v>33762.33</v>
      </c>
      <c r="S50" s="45">
        <f>IF(P50=0,0,R50/P50)</f>
        <v>1</v>
      </c>
      <c r="T50" s="44">
        <f>(P50-R50)</f>
        <v>0</v>
      </c>
      <c r="U50" s="15">
        <f>IF(P50=0,0,T50/P50)</f>
        <v>0</v>
      </c>
    </row>
    <row r="51" spans="1:21">
      <c r="A51" s="23">
        <v>42</v>
      </c>
      <c r="B51" s="11" t="s">
        <v>22</v>
      </c>
      <c r="C51" s="31"/>
      <c r="D51" s="25" t="s">
        <v>55</v>
      </c>
      <c r="E51" s="30" t="s">
        <v>56</v>
      </c>
      <c r="F51" s="11" t="s">
        <v>134</v>
      </c>
      <c r="G51" s="20">
        <f t="shared" si="6"/>
        <v>6791</v>
      </c>
      <c r="H51" s="14">
        <v>44</v>
      </c>
      <c r="I51" s="14">
        <v>2</v>
      </c>
      <c r="J51" s="14">
        <v>36</v>
      </c>
      <c r="K51" s="14">
        <v>8</v>
      </c>
      <c r="L51" s="14">
        <v>14</v>
      </c>
      <c r="M51" s="13">
        <v>9</v>
      </c>
      <c r="N51" s="15">
        <f t="shared" si="7"/>
        <v>0.18181818181818182</v>
      </c>
      <c r="O51" s="44">
        <v>6791</v>
      </c>
      <c r="P51" s="44">
        <v>6791</v>
      </c>
      <c r="Q51" s="45">
        <f t="shared" si="8"/>
        <v>1</v>
      </c>
      <c r="R51" s="44">
        <v>6791</v>
      </c>
      <c r="S51" s="45">
        <f>IF(P51=0,0,R51/P51)</f>
        <v>1</v>
      </c>
      <c r="T51" s="44">
        <f>(P51-R51)</f>
        <v>0</v>
      </c>
      <c r="U51" s="15">
        <f>IF(P51=0,0,T51/P51)</f>
        <v>0</v>
      </c>
    </row>
    <row r="52" spans="1:21">
      <c r="A52" s="23"/>
      <c r="B52" s="11"/>
      <c r="C52" s="31"/>
      <c r="D52" s="25" t="s">
        <v>244</v>
      </c>
      <c r="E52" s="30" t="s">
        <v>34</v>
      </c>
      <c r="F52" s="11" t="s">
        <v>245</v>
      </c>
      <c r="G52" s="20">
        <f t="shared" si="6"/>
        <v>0</v>
      </c>
      <c r="H52" s="14">
        <v>2</v>
      </c>
      <c r="I52" s="14"/>
      <c r="J52" s="14"/>
      <c r="K52" s="14"/>
      <c r="L52" s="14"/>
      <c r="M52" s="13">
        <v>2</v>
      </c>
      <c r="N52" s="15"/>
      <c r="O52" s="44"/>
      <c r="P52" s="44"/>
      <c r="Q52" s="45"/>
      <c r="R52" s="44"/>
      <c r="S52" s="45"/>
      <c r="T52" s="44"/>
      <c r="U52" s="15"/>
    </row>
    <row r="53" spans="1:21">
      <c r="A53" s="23">
        <v>43</v>
      </c>
      <c r="B53" s="11" t="s">
        <v>22</v>
      </c>
      <c r="C53" s="31"/>
      <c r="D53" s="24" t="s">
        <v>135</v>
      </c>
      <c r="E53" s="30" t="s">
        <v>34</v>
      </c>
      <c r="F53" s="11" t="s">
        <v>136</v>
      </c>
      <c r="G53" s="20">
        <f t="shared" si="6"/>
        <v>14029.81</v>
      </c>
      <c r="H53" s="14">
        <v>16</v>
      </c>
      <c r="I53" s="14">
        <v>0</v>
      </c>
      <c r="J53" s="14">
        <v>14</v>
      </c>
      <c r="K53" s="14">
        <v>9</v>
      </c>
      <c r="L53" s="14">
        <v>18</v>
      </c>
      <c r="M53" s="13">
        <v>6</v>
      </c>
      <c r="N53" s="15">
        <f>IF(H53=0,0,K53/H53)</f>
        <v>0.5625</v>
      </c>
      <c r="O53" s="44">
        <v>14029.81</v>
      </c>
      <c r="P53" s="44">
        <v>14029.81</v>
      </c>
      <c r="Q53" s="45">
        <f t="shared" ref="Q53:Q84" si="9">IF(O53=0,0,P53/O53)</f>
        <v>1</v>
      </c>
      <c r="R53" s="44">
        <v>14029.81</v>
      </c>
      <c r="S53" s="45">
        <f t="shared" ref="S53:S84" si="10">IF(P53=0,0,R53/P53)</f>
        <v>1</v>
      </c>
      <c r="T53" s="44">
        <f t="shared" ref="T53:T83" si="11">(P53-R53)</f>
        <v>0</v>
      </c>
      <c r="U53" s="15">
        <f t="shared" ref="U53:U84" si="12">IF(P53=0,0,T53/P53)</f>
        <v>0</v>
      </c>
    </row>
    <row r="54" spans="1:21">
      <c r="A54" s="23">
        <v>44</v>
      </c>
      <c r="B54" s="11" t="s">
        <v>22</v>
      </c>
      <c r="C54" s="31"/>
      <c r="D54" s="25" t="s">
        <v>57</v>
      </c>
      <c r="E54" s="30" t="s">
        <v>26</v>
      </c>
      <c r="F54" s="11" t="s">
        <v>137</v>
      </c>
      <c r="G54" s="20">
        <f t="shared" si="6"/>
        <v>23170.33</v>
      </c>
      <c r="H54" s="14">
        <v>31</v>
      </c>
      <c r="I54" s="14">
        <v>1</v>
      </c>
      <c r="J54" s="14">
        <v>25</v>
      </c>
      <c r="K54" s="14">
        <v>19</v>
      </c>
      <c r="L54" s="14">
        <v>23</v>
      </c>
      <c r="M54" s="13">
        <v>4</v>
      </c>
      <c r="N54" s="15">
        <f>IF(H54=0,0,K54/H54)</f>
        <v>0.61290322580645162</v>
      </c>
      <c r="O54" s="44">
        <v>23170.33</v>
      </c>
      <c r="P54" s="44">
        <v>23170.33</v>
      </c>
      <c r="Q54" s="45">
        <f t="shared" si="9"/>
        <v>1</v>
      </c>
      <c r="R54" s="44">
        <v>23170.33</v>
      </c>
      <c r="S54" s="45">
        <f t="shared" si="10"/>
        <v>1</v>
      </c>
      <c r="T54" s="44">
        <f t="shared" si="11"/>
        <v>0</v>
      </c>
      <c r="U54" s="15">
        <f t="shared" si="12"/>
        <v>0</v>
      </c>
    </row>
    <row r="55" spans="1:21">
      <c r="A55" s="23">
        <v>45</v>
      </c>
      <c r="B55" s="11" t="s">
        <v>22</v>
      </c>
      <c r="C55" s="31"/>
      <c r="D55" s="25" t="s">
        <v>206</v>
      </c>
      <c r="E55" s="30" t="s">
        <v>75</v>
      </c>
      <c r="F55" s="11" t="s">
        <v>207</v>
      </c>
      <c r="G55" s="20">
        <f t="shared" si="6"/>
        <v>7450.72</v>
      </c>
      <c r="H55" s="14">
        <v>13</v>
      </c>
      <c r="I55" s="14">
        <v>0</v>
      </c>
      <c r="J55" s="14">
        <v>12</v>
      </c>
      <c r="K55" s="14">
        <v>8</v>
      </c>
      <c r="L55" s="14">
        <v>11</v>
      </c>
      <c r="M55" s="13">
        <v>4</v>
      </c>
      <c r="N55" s="15">
        <v>0</v>
      </c>
      <c r="O55" s="44">
        <v>7450.72</v>
      </c>
      <c r="P55" s="44">
        <v>7450.72</v>
      </c>
      <c r="Q55" s="45">
        <f t="shared" si="9"/>
        <v>1</v>
      </c>
      <c r="R55" s="44">
        <v>7450.72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46</v>
      </c>
      <c r="B56" s="11" t="s">
        <v>22</v>
      </c>
      <c r="C56" s="31"/>
      <c r="D56" s="24" t="s">
        <v>138</v>
      </c>
      <c r="E56" s="24" t="s">
        <v>47</v>
      </c>
      <c r="F56" s="11" t="s">
        <v>139</v>
      </c>
      <c r="G56" s="20">
        <f t="shared" si="6"/>
        <v>3230.11</v>
      </c>
      <c r="H56" s="14">
        <v>12</v>
      </c>
      <c r="I56" s="14">
        <v>1</v>
      </c>
      <c r="J56" s="14">
        <v>2</v>
      </c>
      <c r="K56" s="14">
        <v>9</v>
      </c>
      <c r="L56" s="14">
        <v>10</v>
      </c>
      <c r="M56" s="13">
        <v>8</v>
      </c>
      <c r="N56" s="15">
        <f t="shared" ref="N56:N66" si="13">IF(H56=0,0,K56/H56)</f>
        <v>0.75</v>
      </c>
      <c r="O56" s="44">
        <v>3230.11</v>
      </c>
      <c r="P56" s="48">
        <v>3230.11</v>
      </c>
      <c r="Q56" s="45">
        <f t="shared" si="9"/>
        <v>1</v>
      </c>
      <c r="R56" s="44">
        <v>3230.11</v>
      </c>
      <c r="S56" s="45">
        <f t="shared" si="10"/>
        <v>1</v>
      </c>
      <c r="T56" s="44">
        <f t="shared" si="11"/>
        <v>0</v>
      </c>
      <c r="U56" s="15">
        <f t="shared" si="12"/>
        <v>0</v>
      </c>
    </row>
    <row r="57" spans="1:21">
      <c r="A57" s="23">
        <v>47</v>
      </c>
      <c r="B57" s="11" t="s">
        <v>22</v>
      </c>
      <c r="C57" s="31"/>
      <c r="D57" s="25" t="s">
        <v>73</v>
      </c>
      <c r="E57" s="24" t="s">
        <v>26</v>
      </c>
      <c r="F57" s="11" t="s">
        <v>140</v>
      </c>
      <c r="G57" s="20">
        <f t="shared" si="6"/>
        <v>1</v>
      </c>
      <c r="H57" s="14">
        <v>6</v>
      </c>
      <c r="I57" s="14">
        <v>3</v>
      </c>
      <c r="J57" s="14">
        <v>3</v>
      </c>
      <c r="K57" s="14">
        <v>0</v>
      </c>
      <c r="L57" s="14">
        <v>0</v>
      </c>
      <c r="M57" s="13">
        <v>0</v>
      </c>
      <c r="N57" s="15">
        <f t="shared" si="13"/>
        <v>0</v>
      </c>
      <c r="O57" s="44">
        <v>1</v>
      </c>
      <c r="P57" s="44">
        <v>1</v>
      </c>
      <c r="Q57" s="45">
        <f t="shared" si="9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48</v>
      </c>
      <c r="B58" s="11" t="s">
        <v>22</v>
      </c>
      <c r="C58" s="31"/>
      <c r="D58" s="24" t="s">
        <v>141</v>
      </c>
      <c r="E58" s="39" t="s">
        <v>142</v>
      </c>
      <c r="F58" s="11" t="s">
        <v>143</v>
      </c>
      <c r="G58" s="20">
        <f t="shared" si="6"/>
        <v>225.09</v>
      </c>
      <c r="H58" s="14">
        <v>7</v>
      </c>
      <c r="I58" s="14">
        <v>0</v>
      </c>
      <c r="J58" s="14">
        <v>7</v>
      </c>
      <c r="K58" s="14">
        <v>1</v>
      </c>
      <c r="L58" s="14">
        <v>1</v>
      </c>
      <c r="M58" s="13">
        <v>0</v>
      </c>
      <c r="N58" s="15">
        <f t="shared" si="13"/>
        <v>0.14285714285714285</v>
      </c>
      <c r="O58" s="44">
        <v>225.09</v>
      </c>
      <c r="P58" s="44">
        <v>225.09</v>
      </c>
      <c r="Q58" s="45">
        <f t="shared" si="9"/>
        <v>1</v>
      </c>
      <c r="R58" s="44">
        <v>225.09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49</v>
      </c>
      <c r="B59" s="11" t="s">
        <v>22</v>
      </c>
      <c r="C59" s="31"/>
      <c r="D59" s="25" t="s">
        <v>144</v>
      </c>
      <c r="E59" s="30" t="s">
        <v>34</v>
      </c>
      <c r="F59" s="11" t="s">
        <v>184</v>
      </c>
      <c r="G59" s="20">
        <f t="shared" si="6"/>
        <v>12802.81</v>
      </c>
      <c r="H59" s="14">
        <v>14</v>
      </c>
      <c r="I59" s="14">
        <v>2</v>
      </c>
      <c r="J59" s="14">
        <v>11</v>
      </c>
      <c r="K59" s="14">
        <v>11</v>
      </c>
      <c r="L59" s="14">
        <v>15</v>
      </c>
      <c r="M59" s="13">
        <v>7</v>
      </c>
      <c r="N59" s="15">
        <f t="shared" si="13"/>
        <v>0.7857142857142857</v>
      </c>
      <c r="O59" s="44">
        <v>12802.81</v>
      </c>
      <c r="P59" s="44">
        <v>12802.81</v>
      </c>
      <c r="Q59" s="45">
        <f t="shared" si="9"/>
        <v>1</v>
      </c>
      <c r="R59" s="44">
        <v>12802.81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50</v>
      </c>
      <c r="B60" s="11" t="s">
        <v>22</v>
      </c>
      <c r="C60" s="31"/>
      <c r="D60" s="25" t="s">
        <v>146</v>
      </c>
      <c r="E60" s="30" t="s">
        <v>34</v>
      </c>
      <c r="F60" s="11" t="s">
        <v>147</v>
      </c>
      <c r="G60" s="20">
        <f t="shared" si="6"/>
        <v>1</v>
      </c>
      <c r="H60" s="14">
        <f>SUM(I60+J60)</f>
        <v>0</v>
      </c>
      <c r="I60" s="14">
        <v>0</v>
      </c>
      <c r="J60" s="14">
        <v>0</v>
      </c>
      <c r="K60" s="14">
        <v>0</v>
      </c>
      <c r="L60" s="14">
        <v>0</v>
      </c>
      <c r="M60" s="13">
        <v>0</v>
      </c>
      <c r="N60" s="15">
        <f t="shared" si="13"/>
        <v>0</v>
      </c>
      <c r="O60" s="44">
        <v>1</v>
      </c>
      <c r="P60" s="44">
        <v>1</v>
      </c>
      <c r="Q60" s="45">
        <f t="shared" si="9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 ht="14.25" customHeight="1">
      <c r="A61" s="23">
        <v>51</v>
      </c>
      <c r="B61" s="11" t="s">
        <v>22</v>
      </c>
      <c r="C61" s="31"/>
      <c r="D61" s="42" t="s">
        <v>148</v>
      </c>
      <c r="E61" s="24" t="s">
        <v>34</v>
      </c>
      <c r="F61" s="11" t="s">
        <v>149</v>
      </c>
      <c r="G61" s="20">
        <f t="shared" si="6"/>
        <v>1</v>
      </c>
      <c r="H61" s="14">
        <v>14</v>
      </c>
      <c r="I61" s="14">
        <v>4</v>
      </c>
      <c r="J61" s="14">
        <v>8</v>
      </c>
      <c r="K61" s="14">
        <v>0</v>
      </c>
      <c r="L61" s="14">
        <v>0</v>
      </c>
      <c r="M61" s="13">
        <v>1</v>
      </c>
      <c r="N61" s="15">
        <f t="shared" si="13"/>
        <v>0</v>
      </c>
      <c r="O61" s="44">
        <v>1</v>
      </c>
      <c r="P61" s="44">
        <v>1</v>
      </c>
      <c r="Q61" s="45">
        <f t="shared" si="9"/>
        <v>1</v>
      </c>
      <c r="R61" s="44">
        <v>0</v>
      </c>
      <c r="S61" s="45">
        <f t="shared" si="10"/>
        <v>0</v>
      </c>
      <c r="T61" s="44">
        <f t="shared" si="11"/>
        <v>1</v>
      </c>
      <c r="U61" s="15">
        <f t="shared" si="12"/>
        <v>1</v>
      </c>
    </row>
    <row r="62" spans="1:21">
      <c r="A62" s="23">
        <v>52</v>
      </c>
      <c r="B62" s="11" t="s">
        <v>22</v>
      </c>
      <c r="C62" s="31"/>
      <c r="D62" s="42" t="s">
        <v>150</v>
      </c>
      <c r="E62" s="24" t="s">
        <v>34</v>
      </c>
      <c r="F62" s="11" t="s">
        <v>151</v>
      </c>
      <c r="G62" s="20">
        <f t="shared" si="6"/>
        <v>543.83000000000004</v>
      </c>
      <c r="H62" s="14">
        <v>14</v>
      </c>
      <c r="I62" s="14">
        <v>0</v>
      </c>
      <c r="J62" s="14">
        <v>12</v>
      </c>
      <c r="K62" s="14">
        <v>1</v>
      </c>
      <c r="L62" s="14">
        <v>2</v>
      </c>
      <c r="M62" s="13">
        <v>1</v>
      </c>
      <c r="N62" s="15">
        <f t="shared" si="13"/>
        <v>7.1428571428571425E-2</v>
      </c>
      <c r="O62" s="44">
        <v>543.83000000000004</v>
      </c>
      <c r="P62" s="44">
        <v>543.83000000000004</v>
      </c>
      <c r="Q62" s="45">
        <f t="shared" si="9"/>
        <v>1</v>
      </c>
      <c r="R62" s="44">
        <v>543.83000000000004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53</v>
      </c>
      <c r="B63" s="11" t="s">
        <v>22</v>
      </c>
      <c r="C63" s="31"/>
      <c r="D63" s="42" t="s">
        <v>152</v>
      </c>
      <c r="E63" s="24" t="s">
        <v>34</v>
      </c>
      <c r="F63" s="11" t="s">
        <v>153</v>
      </c>
      <c r="G63" s="20">
        <f t="shared" si="6"/>
        <v>18252.88</v>
      </c>
      <c r="H63" s="14">
        <v>18</v>
      </c>
      <c r="I63" s="14">
        <v>3</v>
      </c>
      <c r="J63" s="14">
        <v>14</v>
      </c>
      <c r="K63" s="14">
        <v>13</v>
      </c>
      <c r="L63" s="14">
        <v>17</v>
      </c>
      <c r="M63" s="13">
        <v>7</v>
      </c>
      <c r="N63" s="15">
        <f t="shared" si="13"/>
        <v>0.72222222222222221</v>
      </c>
      <c r="O63" s="44">
        <v>18252.88</v>
      </c>
      <c r="P63" s="44">
        <v>18252.88</v>
      </c>
      <c r="Q63" s="45">
        <f t="shared" si="9"/>
        <v>1</v>
      </c>
      <c r="R63" s="44">
        <v>18252.88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>
      <c r="A64" s="23">
        <v>54</v>
      </c>
      <c r="B64" s="11" t="s">
        <v>22</v>
      </c>
      <c r="C64" s="31"/>
      <c r="D64" s="25" t="s">
        <v>154</v>
      </c>
      <c r="E64" s="24" t="s">
        <v>155</v>
      </c>
      <c r="F64" s="11" t="s">
        <v>156</v>
      </c>
      <c r="G64" s="20">
        <f t="shared" si="6"/>
        <v>2094.1799999999998</v>
      </c>
      <c r="H64" s="14">
        <f>SUM(I64+J64)</f>
        <v>6</v>
      </c>
      <c r="I64" s="14">
        <v>0</v>
      </c>
      <c r="J64" s="14">
        <v>6</v>
      </c>
      <c r="K64" s="14">
        <v>3</v>
      </c>
      <c r="L64" s="14">
        <v>3</v>
      </c>
      <c r="M64" s="13">
        <v>1</v>
      </c>
      <c r="N64" s="15">
        <f t="shared" si="13"/>
        <v>0.5</v>
      </c>
      <c r="O64" s="44">
        <v>2094.1799999999998</v>
      </c>
      <c r="P64" s="44">
        <v>2094.1799999999998</v>
      </c>
      <c r="Q64" s="45">
        <f t="shared" si="9"/>
        <v>1</v>
      </c>
      <c r="R64" s="44">
        <v>2094.1799999999998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55</v>
      </c>
      <c r="B65" s="11" t="s">
        <v>22</v>
      </c>
      <c r="C65" s="31"/>
      <c r="D65" s="22" t="s">
        <v>33</v>
      </c>
      <c r="E65" s="32" t="s">
        <v>34</v>
      </c>
      <c r="F65" s="11" t="s">
        <v>157</v>
      </c>
      <c r="G65" s="20">
        <f t="shared" si="6"/>
        <v>16274.42</v>
      </c>
      <c r="H65" s="14">
        <v>20</v>
      </c>
      <c r="I65" s="14">
        <v>5</v>
      </c>
      <c r="J65" s="14">
        <v>13</v>
      </c>
      <c r="K65" s="14">
        <v>11</v>
      </c>
      <c r="L65" s="14">
        <v>15</v>
      </c>
      <c r="M65" s="13">
        <v>5</v>
      </c>
      <c r="N65" s="15">
        <f t="shared" si="13"/>
        <v>0.55000000000000004</v>
      </c>
      <c r="O65" s="44">
        <v>16274.42</v>
      </c>
      <c r="P65" s="44">
        <v>16274.42</v>
      </c>
      <c r="Q65" s="45">
        <f t="shared" si="9"/>
        <v>1</v>
      </c>
      <c r="R65" s="44">
        <v>16274.42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 ht="45">
      <c r="A66" s="23">
        <v>56</v>
      </c>
      <c r="B66" s="11" t="s">
        <v>22</v>
      </c>
      <c r="C66" s="31"/>
      <c r="D66" s="24" t="s">
        <v>74</v>
      </c>
      <c r="E66" s="35" t="s">
        <v>75</v>
      </c>
      <c r="F66" s="11" t="s">
        <v>158</v>
      </c>
      <c r="G66" s="20">
        <f t="shared" si="6"/>
        <v>18527.78</v>
      </c>
      <c r="H66" s="14">
        <v>29</v>
      </c>
      <c r="I66" s="14">
        <v>5</v>
      </c>
      <c r="J66" s="14">
        <v>22</v>
      </c>
      <c r="K66" s="14">
        <v>18</v>
      </c>
      <c r="L66" s="14">
        <v>31</v>
      </c>
      <c r="M66" s="13">
        <v>4</v>
      </c>
      <c r="N66" s="15">
        <f t="shared" si="13"/>
        <v>0.62068965517241381</v>
      </c>
      <c r="O66" s="44">
        <v>18527.78</v>
      </c>
      <c r="P66" s="44">
        <v>18527.78</v>
      </c>
      <c r="Q66" s="45">
        <f t="shared" si="9"/>
        <v>1</v>
      </c>
      <c r="R66" s="44">
        <v>18527.78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 ht="30">
      <c r="A67" s="23">
        <v>57</v>
      </c>
      <c r="B67" s="11" t="s">
        <v>22</v>
      </c>
      <c r="C67" s="31"/>
      <c r="D67" s="24" t="s">
        <v>208</v>
      </c>
      <c r="E67" s="35" t="s">
        <v>32</v>
      </c>
      <c r="F67" s="47" t="s">
        <v>209</v>
      </c>
      <c r="G67" s="20">
        <f t="shared" si="6"/>
        <v>7750.29</v>
      </c>
      <c r="H67" s="14">
        <v>16</v>
      </c>
      <c r="I67" s="14">
        <v>0</v>
      </c>
      <c r="J67" s="14">
        <v>10</v>
      </c>
      <c r="K67" s="14">
        <v>7</v>
      </c>
      <c r="L67" s="14">
        <v>11</v>
      </c>
      <c r="M67" s="13">
        <v>3</v>
      </c>
      <c r="N67" s="15">
        <v>0</v>
      </c>
      <c r="O67" s="44">
        <v>7750.29</v>
      </c>
      <c r="P67" s="44">
        <v>7750.29</v>
      </c>
      <c r="Q67" s="45">
        <f t="shared" si="9"/>
        <v>1</v>
      </c>
      <c r="R67" s="44">
        <v>7750.29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58</v>
      </c>
      <c r="B68" s="11" t="s">
        <v>22</v>
      </c>
      <c r="C68" s="31"/>
      <c r="D68" s="25" t="s">
        <v>58</v>
      </c>
      <c r="E68" s="30" t="s">
        <v>59</v>
      </c>
      <c r="F68" s="11" t="s">
        <v>159</v>
      </c>
      <c r="G68" s="20">
        <f t="shared" si="6"/>
        <v>12000.14</v>
      </c>
      <c r="H68" s="14">
        <v>18</v>
      </c>
      <c r="I68" s="14">
        <v>4</v>
      </c>
      <c r="J68" s="14">
        <v>14</v>
      </c>
      <c r="K68" s="14">
        <v>13</v>
      </c>
      <c r="L68" s="14">
        <v>20</v>
      </c>
      <c r="M68" s="13">
        <v>4</v>
      </c>
      <c r="N68" s="15">
        <f t="shared" ref="N68:N77" si="14">IF(H68=0,0,K68/H68)</f>
        <v>0.72222222222222221</v>
      </c>
      <c r="O68" s="44">
        <v>12000.14</v>
      </c>
      <c r="P68" s="44">
        <v>12000.14</v>
      </c>
      <c r="Q68" s="45">
        <f t="shared" si="9"/>
        <v>1</v>
      </c>
      <c r="R68" s="44">
        <v>12000.14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59</v>
      </c>
      <c r="B69" s="11" t="s">
        <v>22</v>
      </c>
      <c r="C69" s="31"/>
      <c r="D69" s="42" t="s">
        <v>160</v>
      </c>
      <c r="E69" s="32" t="s">
        <v>34</v>
      </c>
      <c r="F69" s="11" t="s">
        <v>161</v>
      </c>
      <c r="G69" s="20">
        <f t="shared" si="6"/>
        <v>3537.99</v>
      </c>
      <c r="H69" s="14">
        <v>6</v>
      </c>
      <c r="I69" s="14">
        <v>0</v>
      </c>
      <c r="J69" s="14">
        <v>6</v>
      </c>
      <c r="K69" s="14">
        <v>3</v>
      </c>
      <c r="L69" s="14">
        <v>5</v>
      </c>
      <c r="M69" s="13">
        <v>3</v>
      </c>
      <c r="N69" s="15">
        <f t="shared" si="14"/>
        <v>0.5</v>
      </c>
      <c r="O69" s="44">
        <v>3537.99</v>
      </c>
      <c r="P69" s="44">
        <v>3537.99</v>
      </c>
      <c r="Q69" s="45">
        <f t="shared" si="9"/>
        <v>1</v>
      </c>
      <c r="R69" s="44">
        <v>3537.99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60</v>
      </c>
      <c r="B70" s="11" t="s">
        <v>22</v>
      </c>
      <c r="C70" s="31"/>
      <c r="D70" s="42" t="s">
        <v>162</v>
      </c>
      <c r="E70" s="32" t="s">
        <v>34</v>
      </c>
      <c r="F70" s="11" t="s">
        <v>163</v>
      </c>
      <c r="G70" s="20">
        <f t="shared" ref="G70:G83" si="15">(P70)</f>
        <v>11623.6</v>
      </c>
      <c r="H70" s="14">
        <v>13</v>
      </c>
      <c r="I70" s="14">
        <v>0</v>
      </c>
      <c r="J70" s="14">
        <v>12</v>
      </c>
      <c r="K70" s="14">
        <v>10</v>
      </c>
      <c r="L70" s="14">
        <v>14</v>
      </c>
      <c r="M70" s="13">
        <v>4</v>
      </c>
      <c r="N70" s="15">
        <f t="shared" si="14"/>
        <v>0.76923076923076927</v>
      </c>
      <c r="O70" s="44">
        <v>11623.6</v>
      </c>
      <c r="P70" s="44">
        <v>11623.6</v>
      </c>
      <c r="Q70" s="45">
        <f t="shared" si="9"/>
        <v>1</v>
      </c>
      <c r="R70" s="44">
        <v>11623.6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61</v>
      </c>
      <c r="B71" s="11" t="s">
        <v>22</v>
      </c>
      <c r="C71" s="31"/>
      <c r="D71" s="24" t="s">
        <v>76</v>
      </c>
      <c r="E71" s="30" t="s">
        <v>26</v>
      </c>
      <c r="F71" s="11" t="s">
        <v>185</v>
      </c>
      <c r="G71" s="20">
        <f t="shared" si="15"/>
        <v>6205.56</v>
      </c>
      <c r="H71" s="14">
        <v>18</v>
      </c>
      <c r="I71" s="14">
        <v>4</v>
      </c>
      <c r="J71" s="14">
        <v>10</v>
      </c>
      <c r="K71" s="14">
        <v>5</v>
      </c>
      <c r="L71" s="14">
        <v>8</v>
      </c>
      <c r="M71" s="13">
        <v>5</v>
      </c>
      <c r="N71" s="15">
        <f t="shared" si="14"/>
        <v>0.27777777777777779</v>
      </c>
      <c r="O71" s="44">
        <v>6205.56</v>
      </c>
      <c r="P71" s="44">
        <v>6205.56</v>
      </c>
      <c r="Q71" s="45">
        <f t="shared" si="9"/>
        <v>1</v>
      </c>
      <c r="R71" s="44">
        <v>6205.56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62</v>
      </c>
      <c r="B72" s="11" t="s">
        <v>22</v>
      </c>
      <c r="C72" s="31"/>
      <c r="D72" s="24" t="s">
        <v>165</v>
      </c>
      <c r="E72" s="32" t="s">
        <v>34</v>
      </c>
      <c r="F72" s="11" t="s">
        <v>166</v>
      </c>
      <c r="G72" s="20">
        <f t="shared" si="15"/>
        <v>9265.06</v>
      </c>
      <c r="H72" s="14">
        <v>14</v>
      </c>
      <c r="I72" s="14">
        <v>6</v>
      </c>
      <c r="J72" s="14">
        <v>6</v>
      </c>
      <c r="K72" s="14">
        <v>9</v>
      </c>
      <c r="L72" s="14">
        <v>12</v>
      </c>
      <c r="M72" s="13">
        <v>12</v>
      </c>
      <c r="N72" s="15">
        <f t="shared" si="14"/>
        <v>0.6428571428571429</v>
      </c>
      <c r="O72" s="44">
        <v>9265.06</v>
      </c>
      <c r="P72" s="44">
        <v>9265.06</v>
      </c>
      <c r="Q72" s="45">
        <f t="shared" si="9"/>
        <v>1</v>
      </c>
      <c r="R72" s="44">
        <v>9265.06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63</v>
      </c>
      <c r="B73" s="11" t="s">
        <v>22</v>
      </c>
      <c r="C73" s="31"/>
      <c r="D73" s="25" t="s">
        <v>77</v>
      </c>
      <c r="E73" s="30" t="s">
        <v>78</v>
      </c>
      <c r="F73" s="11" t="s">
        <v>167</v>
      </c>
      <c r="G73" s="20">
        <f t="shared" si="15"/>
        <v>54696.86</v>
      </c>
      <c r="H73" s="14">
        <v>52</v>
      </c>
      <c r="I73" s="14">
        <v>6</v>
      </c>
      <c r="J73" s="14">
        <v>43</v>
      </c>
      <c r="K73" s="14">
        <v>36</v>
      </c>
      <c r="L73" s="14">
        <v>69</v>
      </c>
      <c r="M73" s="13">
        <v>12</v>
      </c>
      <c r="N73" s="15">
        <f t="shared" si="14"/>
        <v>0.69230769230769229</v>
      </c>
      <c r="O73" s="44">
        <v>54696.86</v>
      </c>
      <c r="P73" s="44">
        <v>54696.86</v>
      </c>
      <c r="Q73" s="45">
        <f t="shared" si="9"/>
        <v>1</v>
      </c>
      <c r="R73" s="44">
        <v>54696.86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64</v>
      </c>
      <c r="B74" s="11" t="s">
        <v>22</v>
      </c>
      <c r="C74" s="31"/>
      <c r="D74" s="25" t="s">
        <v>168</v>
      </c>
      <c r="E74" s="32" t="s">
        <v>34</v>
      </c>
      <c r="F74" s="11" t="s">
        <v>169</v>
      </c>
      <c r="G74" s="20">
        <f t="shared" si="15"/>
        <v>3363.67</v>
      </c>
      <c r="H74" s="14">
        <v>24</v>
      </c>
      <c r="I74" s="14">
        <v>6</v>
      </c>
      <c r="J74" s="14">
        <v>14</v>
      </c>
      <c r="K74" s="14">
        <v>6</v>
      </c>
      <c r="L74" s="14">
        <v>6</v>
      </c>
      <c r="M74" s="13">
        <v>6</v>
      </c>
      <c r="N74" s="15">
        <f t="shared" si="14"/>
        <v>0.25</v>
      </c>
      <c r="O74" s="44">
        <v>3363.67</v>
      </c>
      <c r="P74" s="44">
        <v>3363.67</v>
      </c>
      <c r="Q74" s="45">
        <f t="shared" si="9"/>
        <v>1</v>
      </c>
      <c r="R74" s="44">
        <v>3363.67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 ht="30">
      <c r="A75" s="23">
        <v>65</v>
      </c>
      <c r="B75" s="11" t="s">
        <v>22</v>
      </c>
      <c r="C75" s="31"/>
      <c r="D75" s="25" t="s">
        <v>170</v>
      </c>
      <c r="E75" s="35" t="s">
        <v>51</v>
      </c>
      <c r="F75" s="11" t="s">
        <v>186</v>
      </c>
      <c r="G75" s="20">
        <f t="shared" si="15"/>
        <v>15488.11</v>
      </c>
      <c r="H75" s="14">
        <v>46</v>
      </c>
      <c r="I75" s="14">
        <v>0</v>
      </c>
      <c r="J75" s="14">
        <v>30</v>
      </c>
      <c r="K75" s="14">
        <v>21</v>
      </c>
      <c r="L75" s="14">
        <v>28</v>
      </c>
      <c r="M75" s="13">
        <v>16</v>
      </c>
      <c r="N75" s="15">
        <f t="shared" si="14"/>
        <v>0.45652173913043476</v>
      </c>
      <c r="O75" s="44">
        <v>15488.11</v>
      </c>
      <c r="P75" s="44">
        <v>15488.11</v>
      </c>
      <c r="Q75" s="45">
        <f t="shared" si="9"/>
        <v>1</v>
      </c>
      <c r="R75" s="44">
        <v>15488.11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66</v>
      </c>
      <c r="B76" s="11" t="s">
        <v>22</v>
      </c>
      <c r="C76" s="31"/>
      <c r="D76" s="25" t="s">
        <v>60</v>
      </c>
      <c r="E76" s="30" t="s">
        <v>26</v>
      </c>
      <c r="F76" s="11" t="s">
        <v>172</v>
      </c>
      <c r="G76" s="20">
        <f t="shared" si="15"/>
        <v>52614.36</v>
      </c>
      <c r="H76" s="14">
        <v>30</v>
      </c>
      <c r="I76" s="14">
        <v>3</v>
      </c>
      <c r="J76" s="14">
        <v>22</v>
      </c>
      <c r="K76" s="14">
        <v>24</v>
      </c>
      <c r="L76" s="14">
        <v>38</v>
      </c>
      <c r="M76" s="13">
        <v>15</v>
      </c>
      <c r="N76" s="15">
        <f t="shared" si="14"/>
        <v>0.8</v>
      </c>
      <c r="O76" s="44">
        <v>52614.36</v>
      </c>
      <c r="P76" s="44">
        <v>52614.36</v>
      </c>
      <c r="Q76" s="45">
        <f t="shared" si="9"/>
        <v>1</v>
      </c>
      <c r="R76" s="44">
        <v>52614.36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>
      <c r="A77" s="23">
        <v>67</v>
      </c>
      <c r="B77" s="11" t="s">
        <v>22</v>
      </c>
      <c r="C77" s="31"/>
      <c r="D77" s="24" t="s">
        <v>173</v>
      </c>
      <c r="E77" s="32" t="s">
        <v>34</v>
      </c>
      <c r="F77" s="11" t="s">
        <v>246</v>
      </c>
      <c r="G77" s="20">
        <f t="shared" si="15"/>
        <v>29976.28</v>
      </c>
      <c r="H77" s="14">
        <v>29</v>
      </c>
      <c r="I77" s="14">
        <v>1</v>
      </c>
      <c r="J77" s="14">
        <v>16</v>
      </c>
      <c r="K77" s="14">
        <v>13</v>
      </c>
      <c r="L77" s="14">
        <v>16</v>
      </c>
      <c r="M77" s="13">
        <v>9</v>
      </c>
      <c r="N77" s="15">
        <f t="shared" si="14"/>
        <v>0.44827586206896552</v>
      </c>
      <c r="O77" s="44">
        <v>29976.28</v>
      </c>
      <c r="P77" s="44">
        <v>29976.28</v>
      </c>
      <c r="Q77" s="45">
        <f t="shared" si="9"/>
        <v>1</v>
      </c>
      <c r="R77" s="44">
        <v>29976.28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>
      <c r="A78" s="23">
        <v>68</v>
      </c>
      <c r="B78" s="11" t="s">
        <v>22</v>
      </c>
      <c r="C78" s="31"/>
      <c r="D78" s="24" t="s">
        <v>210</v>
      </c>
      <c r="E78" s="32" t="s">
        <v>34</v>
      </c>
      <c r="F78" s="11" t="s">
        <v>211</v>
      </c>
      <c r="G78" s="20">
        <f t="shared" si="15"/>
        <v>12667.55</v>
      </c>
      <c r="H78" s="14">
        <v>12</v>
      </c>
      <c r="I78" s="14">
        <v>5</v>
      </c>
      <c r="J78" s="14">
        <v>7</v>
      </c>
      <c r="K78" s="14">
        <v>12</v>
      </c>
      <c r="L78" s="14">
        <v>14</v>
      </c>
      <c r="M78" s="13">
        <v>7</v>
      </c>
      <c r="N78" s="15">
        <v>0</v>
      </c>
      <c r="O78" s="44">
        <v>12667.55</v>
      </c>
      <c r="P78" s="44">
        <v>12667.55</v>
      </c>
      <c r="Q78" s="45">
        <f t="shared" si="9"/>
        <v>1</v>
      </c>
      <c r="R78" s="44">
        <v>12667.55</v>
      </c>
      <c r="S78" s="45">
        <f t="shared" si="10"/>
        <v>1</v>
      </c>
      <c r="T78" s="44">
        <f t="shared" si="11"/>
        <v>0</v>
      </c>
      <c r="U78" s="15">
        <f t="shared" si="12"/>
        <v>0</v>
      </c>
    </row>
    <row r="79" spans="1:21">
      <c r="A79" s="23">
        <v>69</v>
      </c>
      <c r="B79" s="11" t="s">
        <v>22</v>
      </c>
      <c r="C79" s="31"/>
      <c r="D79" s="22" t="s">
        <v>35</v>
      </c>
      <c r="E79" s="32" t="s">
        <v>34</v>
      </c>
      <c r="F79" s="11" t="s">
        <v>175</v>
      </c>
      <c r="G79" s="20">
        <f t="shared" si="15"/>
        <v>7076.18</v>
      </c>
      <c r="H79" s="14">
        <v>14</v>
      </c>
      <c r="I79" s="14">
        <v>0</v>
      </c>
      <c r="J79" s="14">
        <v>12</v>
      </c>
      <c r="K79" s="14">
        <v>7</v>
      </c>
      <c r="L79" s="14">
        <v>7</v>
      </c>
      <c r="M79" s="13">
        <v>5</v>
      </c>
      <c r="N79" s="15">
        <f t="shared" ref="N79:N84" si="16">IF(H79=0,0,K79/H79)</f>
        <v>0.5</v>
      </c>
      <c r="O79" s="46">
        <v>7076.18</v>
      </c>
      <c r="P79" s="46">
        <v>7076.18</v>
      </c>
      <c r="Q79" s="45">
        <f t="shared" si="9"/>
        <v>1</v>
      </c>
      <c r="R79" s="46">
        <v>7076.18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>
      <c r="A80" s="23">
        <v>70</v>
      </c>
      <c r="B80" s="11" t="s">
        <v>22</v>
      </c>
      <c r="C80" s="31"/>
      <c r="D80" s="22" t="s">
        <v>61</v>
      </c>
      <c r="E80" s="30" t="s">
        <v>34</v>
      </c>
      <c r="F80" s="11" t="s">
        <v>176</v>
      </c>
      <c r="G80" s="20">
        <f t="shared" si="15"/>
        <v>3515.03</v>
      </c>
      <c r="H80" s="14">
        <v>14</v>
      </c>
      <c r="I80" s="14">
        <v>0</v>
      </c>
      <c r="J80" s="14">
        <v>12</v>
      </c>
      <c r="K80" s="14">
        <v>7</v>
      </c>
      <c r="L80" s="14">
        <v>7</v>
      </c>
      <c r="M80" s="13">
        <v>3</v>
      </c>
      <c r="N80" s="15">
        <f t="shared" si="16"/>
        <v>0.5</v>
      </c>
      <c r="O80" s="44">
        <v>3515.03</v>
      </c>
      <c r="P80" s="44">
        <v>3515.03</v>
      </c>
      <c r="Q80" s="45">
        <f t="shared" si="9"/>
        <v>1</v>
      </c>
      <c r="R80" s="44">
        <v>3515.03</v>
      </c>
      <c r="S80" s="45">
        <f t="shared" si="10"/>
        <v>1</v>
      </c>
      <c r="T80" s="44">
        <f t="shared" si="11"/>
        <v>0</v>
      </c>
      <c r="U80" s="15">
        <f t="shared" si="12"/>
        <v>0</v>
      </c>
    </row>
    <row r="81" spans="1:21">
      <c r="A81" s="23">
        <v>71</v>
      </c>
      <c r="B81" s="11" t="s">
        <v>22</v>
      </c>
      <c r="C81" s="31"/>
      <c r="D81" s="22" t="s">
        <v>213</v>
      </c>
      <c r="E81" s="30" t="s">
        <v>34</v>
      </c>
      <c r="F81" s="11" t="s">
        <v>214</v>
      </c>
      <c r="G81" s="20">
        <f t="shared" si="15"/>
        <v>6393.95</v>
      </c>
      <c r="H81" s="14">
        <v>8</v>
      </c>
      <c r="I81" s="14">
        <v>0</v>
      </c>
      <c r="J81" s="14">
        <v>6</v>
      </c>
      <c r="K81" s="14">
        <v>7</v>
      </c>
      <c r="L81" s="14">
        <v>11</v>
      </c>
      <c r="M81" s="13">
        <v>5</v>
      </c>
      <c r="N81" s="15">
        <f t="shared" si="16"/>
        <v>0.875</v>
      </c>
      <c r="O81" s="44">
        <v>6393.95</v>
      </c>
      <c r="P81" s="44">
        <v>6393.95</v>
      </c>
      <c r="Q81" s="45">
        <f t="shared" si="9"/>
        <v>1</v>
      </c>
      <c r="R81" s="44">
        <v>6393.95</v>
      </c>
      <c r="S81" s="45">
        <f t="shared" si="10"/>
        <v>1</v>
      </c>
      <c r="T81" s="44">
        <f t="shared" si="11"/>
        <v>0</v>
      </c>
      <c r="U81" s="15">
        <f t="shared" si="12"/>
        <v>0</v>
      </c>
    </row>
    <row r="82" spans="1:21" ht="30">
      <c r="A82" s="23">
        <v>72</v>
      </c>
      <c r="B82" s="11" t="s">
        <v>22</v>
      </c>
      <c r="C82" s="31"/>
      <c r="D82" s="25" t="s">
        <v>79</v>
      </c>
      <c r="E82" s="35" t="s">
        <v>51</v>
      </c>
      <c r="F82" s="11" t="s">
        <v>177</v>
      </c>
      <c r="G82" s="20">
        <f t="shared" si="15"/>
        <v>14667.86</v>
      </c>
      <c r="H82" s="14">
        <v>52</v>
      </c>
      <c r="I82" s="14">
        <v>2</v>
      </c>
      <c r="J82" s="14">
        <v>26</v>
      </c>
      <c r="K82" s="14">
        <v>21</v>
      </c>
      <c r="L82" s="14">
        <v>35</v>
      </c>
      <c r="M82" s="13">
        <v>19</v>
      </c>
      <c r="N82" s="15">
        <f t="shared" si="16"/>
        <v>0.40384615384615385</v>
      </c>
      <c r="O82" s="48">
        <v>14667.86</v>
      </c>
      <c r="P82" s="48">
        <v>14667.86</v>
      </c>
      <c r="Q82" s="45">
        <f t="shared" si="9"/>
        <v>1</v>
      </c>
      <c r="R82" s="48">
        <v>14667.86</v>
      </c>
      <c r="S82" s="45">
        <f t="shared" si="10"/>
        <v>1</v>
      </c>
      <c r="T82" s="44">
        <f t="shared" si="11"/>
        <v>0</v>
      </c>
      <c r="U82" s="15">
        <f t="shared" si="12"/>
        <v>0</v>
      </c>
    </row>
    <row r="83" spans="1:21">
      <c r="A83" s="23">
        <v>73</v>
      </c>
      <c r="B83" s="11" t="s">
        <v>22</v>
      </c>
      <c r="C83" s="31"/>
      <c r="D83" s="24" t="s">
        <v>178</v>
      </c>
      <c r="E83" s="32" t="s">
        <v>34</v>
      </c>
      <c r="F83" s="11" t="s">
        <v>179</v>
      </c>
      <c r="G83" s="20">
        <f t="shared" si="15"/>
        <v>13504.369000000001</v>
      </c>
      <c r="H83" s="14">
        <v>21</v>
      </c>
      <c r="I83" s="14">
        <v>3</v>
      </c>
      <c r="J83" s="14">
        <v>15</v>
      </c>
      <c r="K83" s="14">
        <v>12</v>
      </c>
      <c r="L83" s="14">
        <v>19</v>
      </c>
      <c r="M83" s="13">
        <v>5</v>
      </c>
      <c r="N83" s="15">
        <f t="shared" si="16"/>
        <v>0.5714285714285714</v>
      </c>
      <c r="O83" s="44">
        <v>13504.369000000001</v>
      </c>
      <c r="P83" s="44">
        <v>13504.369000000001</v>
      </c>
      <c r="Q83" s="45">
        <f t="shared" si="9"/>
        <v>1</v>
      </c>
      <c r="R83" s="44">
        <v>13504.369000000001</v>
      </c>
      <c r="S83" s="45">
        <f t="shared" si="10"/>
        <v>1</v>
      </c>
      <c r="T83" s="44">
        <f t="shared" si="11"/>
        <v>0</v>
      </c>
      <c r="U83" s="15">
        <f t="shared" si="12"/>
        <v>0</v>
      </c>
    </row>
    <row r="84" spans="1:21">
      <c r="A84" s="112" t="s">
        <v>27</v>
      </c>
      <c r="B84" s="112"/>
      <c r="C84" s="112"/>
      <c r="D84" s="112"/>
      <c r="E84" s="112"/>
      <c r="F84" s="112"/>
      <c r="G84" s="13">
        <f t="shared" ref="G84:M84" si="17">SUM(G6:G83)</f>
        <v>977694.93900000025</v>
      </c>
      <c r="H84" s="19">
        <f t="shared" si="17"/>
        <v>1556</v>
      </c>
      <c r="I84" s="19">
        <f t="shared" si="17"/>
        <v>164</v>
      </c>
      <c r="J84" s="19">
        <f t="shared" si="17"/>
        <v>1055</v>
      </c>
      <c r="K84" s="19">
        <f t="shared" si="17"/>
        <v>835</v>
      </c>
      <c r="L84" s="19">
        <f t="shared" si="17"/>
        <v>1286</v>
      </c>
      <c r="M84" s="19">
        <f t="shared" si="17"/>
        <v>506</v>
      </c>
      <c r="N84" s="15">
        <f t="shared" si="16"/>
        <v>0.53663239074550129</v>
      </c>
      <c r="O84" s="46">
        <f>SUM(O6:O83)</f>
        <v>977694.93900000025</v>
      </c>
      <c r="P84" s="46">
        <f>SUM(P6:P83)</f>
        <v>977694.93900000025</v>
      </c>
      <c r="Q84" s="45">
        <f t="shared" si="9"/>
        <v>1</v>
      </c>
      <c r="R84" s="46">
        <f>SUM(R6:R83)</f>
        <v>977689.93900000025</v>
      </c>
      <c r="S84" s="45">
        <f t="shared" si="10"/>
        <v>0.99999488593036479</v>
      </c>
      <c r="T84" s="46">
        <f>SUM(T6:T83)</f>
        <v>4</v>
      </c>
      <c r="U84" s="15">
        <f t="shared" si="12"/>
        <v>4.091255708136584E-6</v>
      </c>
    </row>
    <row r="85" spans="1:21">
      <c r="P85"/>
      <c r="Q85"/>
      <c r="R85"/>
      <c r="S85"/>
    </row>
    <row r="86" spans="1:21">
      <c r="P86" s="24"/>
      <c r="Q86" s="49" t="s">
        <v>247</v>
      </c>
      <c r="R86" s="49"/>
      <c r="S86" s="49"/>
      <c r="T86" s="50"/>
    </row>
    <row r="87" spans="1:21">
      <c r="P87" s="44">
        <v>53108.35</v>
      </c>
      <c r="Q87" s="51">
        <v>1</v>
      </c>
      <c r="R87" s="44">
        <v>53108.35</v>
      </c>
      <c r="S87" s="51">
        <v>1</v>
      </c>
      <c r="T87" s="44">
        <v>0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4:F8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:U84"/>
  <sheetViews>
    <sheetView topLeftCell="I73" workbookViewId="0">
      <selection activeCell="C81" sqref="C81"/>
    </sheetView>
  </sheetViews>
  <sheetFormatPr defaultRowHeight="15"/>
  <cols>
    <col min="1" max="1" width="8.7109375"/>
    <col min="2" max="2" width="17.140625"/>
    <col min="3" max="3" width="14"/>
    <col min="4" max="4" width="36.28515625"/>
    <col min="5" max="5" width="23.28515625"/>
    <col min="6" max="6" width="14.85546875"/>
    <col min="7" max="7" width="13.140625"/>
    <col min="8" max="8" width="14.42578125"/>
    <col min="9" max="9" width="14.7109375"/>
    <col min="10" max="10" width="14.5703125"/>
    <col min="11" max="11" width="15.42578125"/>
    <col min="12" max="12" width="11.28515625"/>
    <col min="13" max="13" width="15.28515625"/>
    <col min="14" max="14" width="17.28515625"/>
    <col min="15" max="15" width="16.140625"/>
    <col min="16" max="16" width="12.5703125"/>
    <col min="17" max="17" width="12.7109375"/>
    <col min="18" max="18" width="17.5703125"/>
    <col min="19" max="19" width="21.42578125"/>
    <col min="20" max="20" width="14.7109375"/>
    <col min="21" max="21" width="18.5703125"/>
    <col min="22" max="1025" width="8.7109375"/>
  </cols>
  <sheetData>
    <row r="1" spans="1:21" ht="51.75" customHeight="1">
      <c r="A1" s="116" t="s">
        <v>248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60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55.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80.7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8878.44</v>
      </c>
      <c r="H6" s="14">
        <v>22</v>
      </c>
      <c r="I6" s="14">
        <v>4</v>
      </c>
      <c r="J6" s="14">
        <v>11</v>
      </c>
      <c r="K6" s="14">
        <v>12</v>
      </c>
      <c r="L6" s="14">
        <v>14</v>
      </c>
      <c r="M6" s="13">
        <v>7</v>
      </c>
      <c r="N6" s="15">
        <f t="shared" ref="N6:N39" si="1">IF(H6=0,0,K6/H6)</f>
        <v>0.54545454545454541</v>
      </c>
      <c r="O6" s="44">
        <v>8878.44</v>
      </c>
      <c r="P6" s="44">
        <v>8878.44</v>
      </c>
      <c r="Q6" s="45">
        <f t="shared" ref="Q6:Q39" si="2">IF(O6=0,0,P6/O6)</f>
        <v>1</v>
      </c>
      <c r="R6" s="44">
        <v>8878.44</v>
      </c>
      <c r="S6" s="45">
        <f t="shared" ref="S6:S39" si="3">IF(P6=0,0,R6/P6)</f>
        <v>1</v>
      </c>
      <c r="T6" s="44">
        <f t="shared" ref="T6:T39" si="4">(P6-R6)</f>
        <v>0</v>
      </c>
      <c r="U6" s="15">
        <f t="shared" ref="U6:U39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1629.85</v>
      </c>
      <c r="H7" s="14">
        <v>6</v>
      </c>
      <c r="I7" s="14">
        <v>0</v>
      </c>
      <c r="J7" s="14">
        <v>1</v>
      </c>
      <c r="K7" s="14">
        <v>6</v>
      </c>
      <c r="L7" s="14">
        <v>6</v>
      </c>
      <c r="M7" s="13">
        <v>6</v>
      </c>
      <c r="N7" s="15">
        <f t="shared" si="1"/>
        <v>1</v>
      </c>
      <c r="O7" s="44">
        <v>1629.85</v>
      </c>
      <c r="P7" s="44">
        <v>1629.85</v>
      </c>
      <c r="Q7" s="45">
        <f t="shared" si="2"/>
        <v>1</v>
      </c>
      <c r="R7" s="44">
        <v>1629.85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v>18</v>
      </c>
      <c r="I8" s="14">
        <v>4</v>
      </c>
      <c r="J8" s="14">
        <v>12</v>
      </c>
      <c r="K8" s="14">
        <v>2</v>
      </c>
      <c r="L8" s="14">
        <v>3</v>
      </c>
      <c r="M8" s="13">
        <v>2</v>
      </c>
      <c r="N8" s="15">
        <f t="shared" si="1"/>
        <v>0.1111111111111111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v>30</v>
      </c>
      <c r="I9" s="14">
        <v>0</v>
      </c>
      <c r="J9" s="14">
        <v>28</v>
      </c>
      <c r="K9" s="14">
        <v>11</v>
      </c>
      <c r="L9" s="14">
        <v>15</v>
      </c>
      <c r="M9" s="13">
        <v>5</v>
      </c>
      <c r="N9" s="15">
        <f t="shared" si="1"/>
        <v>0.36666666666666664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4328.32</v>
      </c>
      <c r="H10" s="14">
        <v>6</v>
      </c>
      <c r="I10" s="14">
        <v>0</v>
      </c>
      <c r="J10" s="14">
        <v>4</v>
      </c>
      <c r="K10" s="14">
        <v>4</v>
      </c>
      <c r="L10" s="14">
        <v>6</v>
      </c>
      <c r="M10" s="13">
        <v>2</v>
      </c>
      <c r="N10" s="15">
        <f t="shared" si="1"/>
        <v>0.66666666666666663</v>
      </c>
      <c r="O10" s="44">
        <v>4328.32</v>
      </c>
      <c r="P10" s="44">
        <v>4328.32</v>
      </c>
      <c r="Q10" s="45">
        <f t="shared" si="2"/>
        <v>1</v>
      </c>
      <c r="R10" s="44">
        <v>4328.32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22672.47</v>
      </c>
      <c r="H11" s="14">
        <v>21</v>
      </c>
      <c r="I11" s="14">
        <v>2</v>
      </c>
      <c r="J11" s="14">
        <v>17</v>
      </c>
      <c r="K11" s="14">
        <v>18</v>
      </c>
      <c r="L11" s="14">
        <v>22</v>
      </c>
      <c r="M11" s="13">
        <v>13</v>
      </c>
      <c r="N11" s="15">
        <f t="shared" si="1"/>
        <v>0.8571428571428571</v>
      </c>
      <c r="O11" s="44">
        <v>22672.47</v>
      </c>
      <c r="P11" s="44">
        <v>22672.47</v>
      </c>
      <c r="Q11" s="45">
        <f t="shared" si="2"/>
        <v>1</v>
      </c>
      <c r="R11" s="44">
        <v>22672.47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6.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v>14</v>
      </c>
      <c r="I12" s="14">
        <v>0</v>
      </c>
      <c r="J12" s="14">
        <v>13</v>
      </c>
      <c r="K12" s="14">
        <v>3</v>
      </c>
      <c r="L12" s="14">
        <v>5</v>
      </c>
      <c r="M12" s="13">
        <v>3</v>
      </c>
      <c r="N12" s="15">
        <f t="shared" si="1"/>
        <v>0.21428571428571427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9572.9699999999993</v>
      </c>
      <c r="H13" s="14">
        <v>22</v>
      </c>
      <c r="I13" s="14">
        <v>1</v>
      </c>
      <c r="J13" s="14">
        <v>18</v>
      </c>
      <c r="K13" s="14">
        <v>13</v>
      </c>
      <c r="L13" s="14">
        <v>17</v>
      </c>
      <c r="M13" s="13">
        <v>4</v>
      </c>
      <c r="N13" s="15">
        <f t="shared" si="1"/>
        <v>0.59090909090909094</v>
      </c>
      <c r="O13" s="44">
        <v>9572.9699999999993</v>
      </c>
      <c r="P13" s="44">
        <v>9572.9699999999993</v>
      </c>
      <c r="Q13" s="45">
        <f t="shared" si="2"/>
        <v>1</v>
      </c>
      <c r="R13" s="44">
        <v>9572.9699999999993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21437.45</v>
      </c>
      <c r="H14" s="14">
        <v>27</v>
      </c>
      <c r="I14" s="14">
        <v>4</v>
      </c>
      <c r="J14" s="14">
        <v>17</v>
      </c>
      <c r="K14" s="14">
        <v>16</v>
      </c>
      <c r="L14" s="14">
        <v>22</v>
      </c>
      <c r="M14" s="13">
        <v>11</v>
      </c>
      <c r="N14" s="15">
        <f t="shared" si="1"/>
        <v>0.59259259259259256</v>
      </c>
      <c r="O14" s="44">
        <v>21437.45</v>
      </c>
      <c r="P14" s="44">
        <v>21437.45</v>
      </c>
      <c r="Q14" s="45">
        <f t="shared" si="2"/>
        <v>1</v>
      </c>
      <c r="R14" s="44">
        <v>21437.45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v>13</v>
      </c>
      <c r="I15" s="14">
        <v>0</v>
      </c>
      <c r="J15" s="14">
        <v>12</v>
      </c>
      <c r="K15" s="14">
        <v>9</v>
      </c>
      <c r="L15" s="14">
        <v>12</v>
      </c>
      <c r="M15" s="13">
        <v>5</v>
      </c>
      <c r="N15" s="15">
        <f t="shared" si="1"/>
        <v>0.69230769230769229</v>
      </c>
      <c r="O15" s="44">
        <v>8116.73</v>
      </c>
      <c r="P15" s="44">
        <v>8116.73</v>
      </c>
      <c r="Q15" s="45">
        <f t="shared" si="2"/>
        <v>1</v>
      </c>
      <c r="R15" s="44">
        <v>8116.73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26364.05</v>
      </c>
      <c r="H16" s="14">
        <v>55</v>
      </c>
      <c r="I16" s="14">
        <v>3</v>
      </c>
      <c r="J16" s="14">
        <v>32</v>
      </c>
      <c r="K16" s="14">
        <v>35</v>
      </c>
      <c r="L16" s="14">
        <v>36</v>
      </c>
      <c r="M16" s="13">
        <v>14</v>
      </c>
      <c r="N16" s="15">
        <f t="shared" si="1"/>
        <v>0.63636363636363635</v>
      </c>
      <c r="O16" s="44">
        <v>26364.05</v>
      </c>
      <c r="P16" s="44">
        <v>26364.05</v>
      </c>
      <c r="Q16" s="45">
        <f t="shared" si="2"/>
        <v>1</v>
      </c>
      <c r="R16" s="44">
        <v>26364.05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23415.279999999999</v>
      </c>
      <c r="H17" s="14">
        <v>24</v>
      </c>
      <c r="I17" s="14">
        <v>2</v>
      </c>
      <c r="J17" s="14">
        <v>16</v>
      </c>
      <c r="K17" s="14">
        <v>18</v>
      </c>
      <c r="L17" s="14">
        <v>30</v>
      </c>
      <c r="M17" s="13">
        <v>11</v>
      </c>
      <c r="N17" s="15">
        <f t="shared" si="1"/>
        <v>0.75</v>
      </c>
      <c r="O17" s="44">
        <v>23415.279999999999</v>
      </c>
      <c r="P17" s="44">
        <v>23415.279999999999</v>
      </c>
      <c r="Q17" s="45">
        <f t="shared" si="2"/>
        <v>1</v>
      </c>
      <c r="R17" s="44">
        <v>23415.279999999999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12990.79</v>
      </c>
      <c r="H18" s="14">
        <v>26</v>
      </c>
      <c r="I18" s="14">
        <v>6</v>
      </c>
      <c r="J18" s="14">
        <v>12</v>
      </c>
      <c r="K18" s="14">
        <v>17</v>
      </c>
      <c r="L18" s="14">
        <v>22</v>
      </c>
      <c r="M18" s="13">
        <v>13</v>
      </c>
      <c r="N18" s="15">
        <f t="shared" si="1"/>
        <v>0.65384615384615385</v>
      </c>
      <c r="O18" s="44">
        <v>12990.79</v>
      </c>
      <c r="P18" s="44">
        <v>12990.79</v>
      </c>
      <c r="Q18" s="45">
        <f t="shared" si="2"/>
        <v>1</v>
      </c>
      <c r="R18" s="44">
        <v>12990.79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33153.949999999997</v>
      </c>
      <c r="H19" s="14">
        <v>29</v>
      </c>
      <c r="I19" s="14">
        <v>6</v>
      </c>
      <c r="J19" s="14">
        <v>19</v>
      </c>
      <c r="K19" s="14">
        <v>22</v>
      </c>
      <c r="L19" s="14">
        <v>30</v>
      </c>
      <c r="M19" s="13">
        <v>18</v>
      </c>
      <c r="N19" s="15">
        <f t="shared" si="1"/>
        <v>0.75862068965517238</v>
      </c>
      <c r="O19" s="44">
        <v>33153.949999999997</v>
      </c>
      <c r="P19" s="44">
        <v>33153.949999999997</v>
      </c>
      <c r="Q19" s="45">
        <f t="shared" si="2"/>
        <v>1</v>
      </c>
      <c r="R19" s="44">
        <v>33153.949999999997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v>27</v>
      </c>
      <c r="I20" s="14">
        <v>2</v>
      </c>
      <c r="J20" s="14">
        <v>19</v>
      </c>
      <c r="K20" s="14">
        <v>10</v>
      </c>
      <c r="L20" s="14">
        <v>16</v>
      </c>
      <c r="M20" s="13">
        <v>8</v>
      </c>
      <c r="N20" s="15">
        <f t="shared" si="1"/>
        <v>0.37037037037037035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13124.63</v>
      </c>
      <c r="H21" s="14">
        <v>26</v>
      </c>
      <c r="I21" s="14">
        <v>3</v>
      </c>
      <c r="J21" s="14">
        <v>22</v>
      </c>
      <c r="K21" s="14">
        <v>14</v>
      </c>
      <c r="L21" s="14">
        <v>16</v>
      </c>
      <c r="M21" s="13">
        <v>4</v>
      </c>
      <c r="N21" s="15">
        <f t="shared" si="1"/>
        <v>0.53846153846153844</v>
      </c>
      <c r="O21" s="44">
        <v>13124.63</v>
      </c>
      <c r="P21" s="44">
        <v>13124.63</v>
      </c>
      <c r="Q21" s="45">
        <f t="shared" si="2"/>
        <v>1</v>
      </c>
      <c r="R21" s="44">
        <v>13124.63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29523.03</v>
      </c>
      <c r="H22" s="14">
        <v>39</v>
      </c>
      <c r="I22" s="14">
        <v>9</v>
      </c>
      <c r="J22" s="14">
        <v>18</v>
      </c>
      <c r="K22" s="14">
        <v>24</v>
      </c>
      <c r="L22" s="14">
        <v>49</v>
      </c>
      <c r="M22" s="13">
        <v>16</v>
      </c>
      <c r="N22" s="15">
        <f t="shared" si="1"/>
        <v>0.61538461538461542</v>
      </c>
      <c r="O22" s="44">
        <v>29523.03</v>
      </c>
      <c r="P22" s="44">
        <v>29523.03</v>
      </c>
      <c r="Q22" s="45">
        <f t="shared" si="2"/>
        <v>1</v>
      </c>
      <c r="R22" s="44">
        <v>29523.03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32892.800000000003</v>
      </c>
      <c r="H23" s="14">
        <v>36</v>
      </c>
      <c r="I23" s="14">
        <v>7</v>
      </c>
      <c r="J23" s="14">
        <v>29</v>
      </c>
      <c r="K23" s="14">
        <v>30</v>
      </c>
      <c r="L23" s="14">
        <v>49</v>
      </c>
      <c r="M23" s="13">
        <v>10</v>
      </c>
      <c r="N23" s="15">
        <f t="shared" si="1"/>
        <v>0.83333333333333337</v>
      </c>
      <c r="O23" s="44">
        <v>32892.800000000003</v>
      </c>
      <c r="P23" s="44">
        <v>32892.800000000003</v>
      </c>
      <c r="Q23" s="45">
        <f t="shared" si="2"/>
        <v>1</v>
      </c>
      <c r="R23" s="44">
        <v>32892.800000000003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8657.83</v>
      </c>
      <c r="H24" s="14">
        <v>17</v>
      </c>
      <c r="I24" s="14">
        <v>0</v>
      </c>
      <c r="J24" s="14">
        <v>10</v>
      </c>
      <c r="K24" s="14">
        <v>11</v>
      </c>
      <c r="L24" s="14">
        <v>17</v>
      </c>
      <c r="M24" s="13">
        <v>9</v>
      </c>
      <c r="N24" s="15">
        <f t="shared" si="1"/>
        <v>0.6470588235294118</v>
      </c>
      <c r="O24" s="44">
        <v>8657.83</v>
      </c>
      <c r="P24" s="44">
        <v>8657.83</v>
      </c>
      <c r="Q24" s="45">
        <f t="shared" si="2"/>
        <v>1</v>
      </c>
      <c r="R24" s="44">
        <v>8657.83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39519.65</v>
      </c>
      <c r="H25" s="14">
        <v>38</v>
      </c>
      <c r="I25" s="14">
        <v>2</v>
      </c>
      <c r="J25" s="14">
        <v>34</v>
      </c>
      <c r="K25" s="14">
        <v>31</v>
      </c>
      <c r="L25" s="14">
        <v>63</v>
      </c>
      <c r="M25" s="13">
        <v>10</v>
      </c>
      <c r="N25" s="15">
        <f t="shared" si="1"/>
        <v>0.81578947368421051</v>
      </c>
      <c r="O25" s="44">
        <v>39519.65</v>
      </c>
      <c r="P25" s="44">
        <v>39519.65</v>
      </c>
      <c r="Q25" s="45">
        <f t="shared" si="2"/>
        <v>1</v>
      </c>
      <c r="R25" s="44">
        <v>39519.65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237</v>
      </c>
      <c r="G26" s="20">
        <f t="shared" si="0"/>
        <v>2162.38</v>
      </c>
      <c r="H26" s="14">
        <v>6</v>
      </c>
      <c r="I26" s="14">
        <v>0</v>
      </c>
      <c r="J26" s="14">
        <v>5</v>
      </c>
      <c r="K26" s="14">
        <v>3</v>
      </c>
      <c r="L26" s="14">
        <v>4</v>
      </c>
      <c r="M26" s="13">
        <v>2</v>
      </c>
      <c r="N26" s="15">
        <f t="shared" si="1"/>
        <v>0.5</v>
      </c>
      <c r="O26" s="44">
        <v>2162.38</v>
      </c>
      <c r="P26" s="44">
        <v>2162.38</v>
      </c>
      <c r="Q26" s="45">
        <f t="shared" si="2"/>
        <v>1</v>
      </c>
      <c r="R26" s="44">
        <v>2162.38</v>
      </c>
      <c r="S26" s="45">
        <f t="shared" si="3"/>
        <v>1</v>
      </c>
      <c r="T26" s="44">
        <f t="shared" si="4"/>
        <v>0</v>
      </c>
      <c r="U26" s="15">
        <f t="shared" si="5"/>
        <v>0</v>
      </c>
    </row>
    <row r="27" spans="1:21" ht="1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3891.36</v>
      </c>
      <c r="H27" s="14">
        <v>17</v>
      </c>
      <c r="I27" s="14">
        <v>4</v>
      </c>
      <c r="J27" s="14">
        <v>12</v>
      </c>
      <c r="K27" s="14">
        <v>12</v>
      </c>
      <c r="L27" s="14">
        <v>15</v>
      </c>
      <c r="M27" s="13">
        <v>9</v>
      </c>
      <c r="N27" s="15">
        <f t="shared" si="1"/>
        <v>0.70588235294117652</v>
      </c>
      <c r="O27" s="44">
        <v>3891.36</v>
      </c>
      <c r="P27" s="44">
        <v>3891.36</v>
      </c>
      <c r="Q27" s="45">
        <f t="shared" si="2"/>
        <v>1</v>
      </c>
      <c r="R27" s="44">
        <v>3891.36</v>
      </c>
      <c r="S27" s="45">
        <f t="shared" si="3"/>
        <v>1</v>
      </c>
      <c r="T27" s="44">
        <f t="shared" si="4"/>
        <v>0</v>
      </c>
      <c r="U27" s="15">
        <f t="shared" si="5"/>
        <v>0</v>
      </c>
    </row>
    <row r="28" spans="1:2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1681.47</v>
      </c>
      <c r="H28" s="14">
        <v>9</v>
      </c>
      <c r="I28" s="14">
        <v>0</v>
      </c>
      <c r="J28" s="14">
        <v>9</v>
      </c>
      <c r="K28" s="14">
        <v>6</v>
      </c>
      <c r="L28" s="14">
        <v>8</v>
      </c>
      <c r="M28" s="13">
        <v>3</v>
      </c>
      <c r="N28" s="15">
        <f t="shared" si="1"/>
        <v>0.66666666666666663</v>
      </c>
      <c r="O28" s="44">
        <v>1681.47</v>
      </c>
      <c r="P28" s="44">
        <v>1681.47</v>
      </c>
      <c r="Q28" s="45">
        <f t="shared" si="2"/>
        <v>1</v>
      </c>
      <c r="R28" s="44">
        <v>1681.47</v>
      </c>
      <c r="S28" s="45">
        <f t="shared" si="3"/>
        <v>1</v>
      </c>
      <c r="T28" s="44">
        <f t="shared" si="4"/>
        <v>0</v>
      </c>
      <c r="U28" s="15">
        <f t="shared" si="5"/>
        <v>0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35070.800000000003</v>
      </c>
      <c r="H29" s="14">
        <v>55</v>
      </c>
      <c r="I29" s="14">
        <v>9</v>
      </c>
      <c r="J29" s="14">
        <v>30</v>
      </c>
      <c r="K29" s="14">
        <v>13</v>
      </c>
      <c r="L29" s="14">
        <v>53</v>
      </c>
      <c r="M29" s="13">
        <v>15</v>
      </c>
      <c r="N29" s="15">
        <f t="shared" si="1"/>
        <v>0.23636363636363636</v>
      </c>
      <c r="O29" s="44">
        <v>35070.800000000003</v>
      </c>
      <c r="P29" s="44">
        <v>35070.800000000003</v>
      </c>
      <c r="Q29" s="45">
        <f t="shared" si="2"/>
        <v>1</v>
      </c>
      <c r="R29" s="44">
        <v>35070.800000000003</v>
      </c>
      <c r="S29" s="45">
        <f t="shared" si="3"/>
        <v>1</v>
      </c>
      <c r="T29" s="44">
        <f t="shared" si="4"/>
        <v>0</v>
      </c>
      <c r="U29" s="15">
        <f t="shared" si="5"/>
        <v>0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1</v>
      </c>
      <c r="H30" s="14">
        <v>17</v>
      </c>
      <c r="I30" s="14">
        <v>3</v>
      </c>
      <c r="J30" s="14">
        <v>10</v>
      </c>
      <c r="K30" s="14">
        <v>0</v>
      </c>
      <c r="L30" s="14">
        <v>0</v>
      </c>
      <c r="M30" s="13">
        <v>1</v>
      </c>
      <c r="N30" s="15">
        <f t="shared" si="1"/>
        <v>0</v>
      </c>
      <c r="O30" s="44">
        <v>1</v>
      </c>
      <c r="P30" s="44">
        <v>1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1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8023</v>
      </c>
      <c r="H31" s="14">
        <f>SUM(I31+J31)</f>
        <v>9</v>
      </c>
      <c r="I31" s="14">
        <v>0</v>
      </c>
      <c r="J31" s="14">
        <v>9</v>
      </c>
      <c r="K31" s="14">
        <v>7</v>
      </c>
      <c r="L31" s="14">
        <v>8</v>
      </c>
      <c r="M31" s="13">
        <v>1</v>
      </c>
      <c r="N31" s="15">
        <f t="shared" si="1"/>
        <v>0.77777777777777779</v>
      </c>
      <c r="O31" s="44">
        <v>8023</v>
      </c>
      <c r="P31" s="44">
        <v>8023</v>
      </c>
      <c r="Q31" s="45">
        <f t="shared" si="2"/>
        <v>1</v>
      </c>
      <c r="R31" s="44">
        <v>8023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 ht="15.75" customHeight="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15079.33</v>
      </c>
      <c r="H32" s="14">
        <v>11</v>
      </c>
      <c r="I32" s="14">
        <v>2</v>
      </c>
      <c r="J32" s="14">
        <v>9</v>
      </c>
      <c r="K32" s="14">
        <v>9</v>
      </c>
      <c r="L32" s="14">
        <v>15</v>
      </c>
      <c r="M32" s="13">
        <v>8</v>
      </c>
      <c r="N32" s="15">
        <f t="shared" si="1"/>
        <v>0.81818181818181823</v>
      </c>
      <c r="O32" s="44">
        <v>15079.33</v>
      </c>
      <c r="P32" s="44">
        <v>15079.33</v>
      </c>
      <c r="Q32" s="45">
        <f t="shared" si="2"/>
        <v>1</v>
      </c>
      <c r="R32" s="44">
        <v>15079.33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6173.02</v>
      </c>
      <c r="H33" s="14">
        <v>10</v>
      </c>
      <c r="I33" s="14">
        <v>0</v>
      </c>
      <c r="J33" s="14">
        <v>8</v>
      </c>
      <c r="K33" s="14">
        <v>7</v>
      </c>
      <c r="L33" s="14">
        <v>10</v>
      </c>
      <c r="M33" s="13">
        <v>6</v>
      </c>
      <c r="N33" s="15">
        <f t="shared" si="1"/>
        <v>0.7</v>
      </c>
      <c r="O33" s="44">
        <v>6173.02</v>
      </c>
      <c r="P33" s="44">
        <v>6173.02</v>
      </c>
      <c r="Q33" s="45">
        <f t="shared" si="2"/>
        <v>1</v>
      </c>
      <c r="R33" s="44">
        <v>6173.02</v>
      </c>
      <c r="S33" s="45">
        <f t="shared" si="3"/>
        <v>1</v>
      </c>
      <c r="T33" s="44">
        <f t="shared" si="4"/>
        <v>0</v>
      </c>
      <c r="U33" s="15">
        <f t="shared" si="5"/>
        <v>0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15330.76</v>
      </c>
      <c r="H34" s="14">
        <v>23</v>
      </c>
      <c r="I34" s="14">
        <v>1</v>
      </c>
      <c r="J34" s="14">
        <v>14</v>
      </c>
      <c r="K34" s="14">
        <v>18</v>
      </c>
      <c r="L34" s="14">
        <v>22</v>
      </c>
      <c r="M34" s="13">
        <v>15</v>
      </c>
      <c r="N34" s="15">
        <f t="shared" si="1"/>
        <v>0.78260869565217395</v>
      </c>
      <c r="O34" s="44">
        <v>15330.76</v>
      </c>
      <c r="P34" s="44">
        <v>15330.76</v>
      </c>
      <c r="Q34" s="45">
        <f t="shared" si="2"/>
        <v>1</v>
      </c>
      <c r="R34" s="44">
        <v>15330.76</v>
      </c>
      <c r="S34" s="45">
        <f t="shared" si="3"/>
        <v>1</v>
      </c>
      <c r="T34" s="44">
        <f t="shared" si="4"/>
        <v>0</v>
      </c>
      <c r="U34" s="15">
        <f t="shared" si="5"/>
        <v>0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v>4</v>
      </c>
      <c r="I35" s="14">
        <v>0</v>
      </c>
      <c r="J35" s="14">
        <v>0</v>
      </c>
      <c r="K35" s="14">
        <v>3</v>
      </c>
      <c r="L35" s="14">
        <v>3</v>
      </c>
      <c r="M35" s="13">
        <v>4</v>
      </c>
      <c r="N35" s="15">
        <f t="shared" si="1"/>
        <v>0.75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6070.67</v>
      </c>
      <c r="H36" s="14">
        <v>13</v>
      </c>
      <c r="I36" s="14">
        <v>1</v>
      </c>
      <c r="J36" s="14">
        <v>8</v>
      </c>
      <c r="K36" s="14">
        <v>11</v>
      </c>
      <c r="L36" s="14">
        <v>14</v>
      </c>
      <c r="M36" s="13">
        <v>8</v>
      </c>
      <c r="N36" s="15">
        <f t="shared" si="1"/>
        <v>0.84615384615384615</v>
      </c>
      <c r="O36" s="44">
        <v>6070.67</v>
      </c>
      <c r="P36" s="44">
        <v>6070.67</v>
      </c>
      <c r="Q36" s="45">
        <f t="shared" si="2"/>
        <v>1</v>
      </c>
      <c r="R36" s="44">
        <v>6070.67</v>
      </c>
      <c r="S36" s="45">
        <f t="shared" si="3"/>
        <v>1</v>
      </c>
      <c r="T36" s="44">
        <f t="shared" si="4"/>
        <v>0</v>
      </c>
      <c r="U36" s="15">
        <f t="shared" si="5"/>
        <v>0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12490.29</v>
      </c>
      <c r="H37" s="14">
        <v>20</v>
      </c>
      <c r="I37" s="14">
        <v>4</v>
      </c>
      <c r="J37" s="14">
        <v>9</v>
      </c>
      <c r="K37" s="14">
        <v>4</v>
      </c>
      <c r="L37" s="14">
        <v>19</v>
      </c>
      <c r="M37" s="13">
        <v>4</v>
      </c>
      <c r="N37" s="15">
        <f t="shared" si="1"/>
        <v>0.2</v>
      </c>
      <c r="O37" s="44">
        <v>12490.29</v>
      </c>
      <c r="P37" s="44">
        <v>12490.29</v>
      </c>
      <c r="Q37" s="45">
        <f t="shared" si="2"/>
        <v>1</v>
      </c>
      <c r="R37" s="44">
        <v>12490.29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ref="G38:G69" si="6">(P38)</f>
        <v>5754.36</v>
      </c>
      <c r="H38" s="14">
        <v>11</v>
      </c>
      <c r="I38" s="14">
        <v>0</v>
      </c>
      <c r="J38" s="14">
        <v>8</v>
      </c>
      <c r="K38" s="14">
        <v>5</v>
      </c>
      <c r="L38" s="14">
        <v>7</v>
      </c>
      <c r="M38" s="13">
        <v>4</v>
      </c>
      <c r="N38" s="15">
        <f t="shared" si="1"/>
        <v>0.45454545454545453</v>
      </c>
      <c r="O38" s="44">
        <v>5754.36</v>
      </c>
      <c r="P38" s="44">
        <v>5754.36</v>
      </c>
      <c r="Q38" s="45">
        <f t="shared" si="2"/>
        <v>1</v>
      </c>
      <c r="R38" s="44">
        <v>5754.36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6"/>
        <v>6648.56</v>
      </c>
      <c r="H39" s="14">
        <v>19</v>
      </c>
      <c r="I39" s="14">
        <v>2</v>
      </c>
      <c r="J39" s="14">
        <v>10</v>
      </c>
      <c r="K39" s="14">
        <v>11</v>
      </c>
      <c r="L39" s="14">
        <v>12</v>
      </c>
      <c r="M39" s="13">
        <v>9</v>
      </c>
      <c r="N39" s="15">
        <f t="shared" si="1"/>
        <v>0.57894736842105265</v>
      </c>
      <c r="O39" s="44">
        <v>6648.56</v>
      </c>
      <c r="P39" s="44">
        <v>6648.56</v>
      </c>
      <c r="Q39" s="45">
        <f t="shared" si="2"/>
        <v>1</v>
      </c>
      <c r="R39" s="44">
        <v>6648.56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/>
      <c r="B40" s="11"/>
      <c r="C40" s="31"/>
      <c r="D40" s="22" t="s">
        <v>238</v>
      </c>
      <c r="E40" s="30" t="s">
        <v>34</v>
      </c>
      <c r="F40" s="11" t="s">
        <v>239</v>
      </c>
      <c r="G40" s="20">
        <f t="shared" si="6"/>
        <v>0</v>
      </c>
      <c r="H40" s="14">
        <v>2</v>
      </c>
      <c r="I40" s="14"/>
      <c r="J40" s="14"/>
      <c r="K40" s="14"/>
      <c r="L40" s="14"/>
      <c r="M40" s="13"/>
      <c r="N40" s="15"/>
      <c r="O40" s="44"/>
      <c r="P40" s="44"/>
      <c r="Q40" s="45"/>
      <c r="R40" s="44"/>
      <c r="S40" s="45"/>
      <c r="T40" s="44"/>
      <c r="U40" s="15"/>
    </row>
    <row r="41" spans="1:21">
      <c r="A41" s="23">
        <v>34</v>
      </c>
      <c r="B41" s="11" t="s">
        <v>22</v>
      </c>
      <c r="C41" s="31"/>
      <c r="D41" s="25" t="s">
        <v>52</v>
      </c>
      <c r="E41" s="30" t="s">
        <v>30</v>
      </c>
      <c r="F41" s="11" t="s">
        <v>125</v>
      </c>
      <c r="G41" s="20">
        <f t="shared" si="6"/>
        <v>37640.82</v>
      </c>
      <c r="H41" s="14">
        <v>49</v>
      </c>
      <c r="I41" s="14">
        <v>6</v>
      </c>
      <c r="J41" s="14">
        <v>31</v>
      </c>
      <c r="K41" s="14">
        <v>29</v>
      </c>
      <c r="L41" s="14">
        <v>42</v>
      </c>
      <c r="M41" s="13">
        <v>16</v>
      </c>
      <c r="N41" s="15">
        <f>IF(H41=0,0,K41/H41)</f>
        <v>0.59183673469387754</v>
      </c>
      <c r="O41" s="44">
        <v>37640.82</v>
      </c>
      <c r="P41" s="44">
        <v>37640.82</v>
      </c>
      <c r="Q41" s="45">
        <f>IF(O41=0,0,P41/O41)</f>
        <v>1</v>
      </c>
      <c r="R41" s="44">
        <v>37640.82</v>
      </c>
      <c r="S41" s="45">
        <f>IF(P41=0,0,R41/P41)</f>
        <v>1</v>
      </c>
      <c r="T41" s="44">
        <f>(P41-R41)</f>
        <v>0</v>
      </c>
      <c r="U41" s="15">
        <f>IF(P41=0,0,T41/P41)</f>
        <v>0</v>
      </c>
    </row>
    <row r="42" spans="1:21">
      <c r="A42" s="23"/>
      <c r="B42" s="11"/>
      <c r="C42" s="31"/>
      <c r="D42" s="25" t="s">
        <v>240</v>
      </c>
      <c r="E42" s="30" t="s">
        <v>34</v>
      </c>
      <c r="F42" s="11" t="s">
        <v>241</v>
      </c>
      <c r="G42" s="20">
        <f t="shared" si="6"/>
        <v>0</v>
      </c>
      <c r="H42" s="14">
        <v>1</v>
      </c>
      <c r="I42" s="14"/>
      <c r="J42" s="14"/>
      <c r="K42" s="14"/>
      <c r="L42" s="14"/>
      <c r="M42" s="13"/>
      <c r="N42" s="15"/>
      <c r="O42" s="44"/>
      <c r="P42" s="44"/>
      <c r="Q42" s="45"/>
      <c r="R42" s="44"/>
      <c r="S42" s="45"/>
      <c r="T42" s="44"/>
      <c r="U42" s="15"/>
    </row>
    <row r="43" spans="1:21">
      <c r="A43" s="23">
        <v>35</v>
      </c>
      <c r="B43" s="11" t="s">
        <v>22</v>
      </c>
      <c r="C43" s="31"/>
      <c r="D43" s="25" t="s">
        <v>71</v>
      </c>
      <c r="E43" s="35" t="s">
        <v>51</v>
      </c>
      <c r="F43" s="11" t="s">
        <v>126</v>
      </c>
      <c r="G43" s="20">
        <f t="shared" si="6"/>
        <v>7452.86</v>
      </c>
      <c r="H43" s="14">
        <v>19</v>
      </c>
      <c r="I43" s="14">
        <v>0</v>
      </c>
      <c r="J43" s="14">
        <v>8</v>
      </c>
      <c r="K43" s="14">
        <v>17</v>
      </c>
      <c r="L43" s="14">
        <v>22</v>
      </c>
      <c r="M43" s="13">
        <v>15</v>
      </c>
      <c r="N43" s="15">
        <f>IF(H43=0,0,K43/H43)</f>
        <v>0.89473684210526316</v>
      </c>
      <c r="O43" s="44">
        <v>7452.86</v>
      </c>
      <c r="P43" s="44">
        <v>7452.86</v>
      </c>
      <c r="Q43" s="45">
        <f>IF(O43=0,0,P43/O43)</f>
        <v>1</v>
      </c>
      <c r="R43" s="44">
        <v>7452.86</v>
      </c>
      <c r="S43" s="45">
        <f>IF(P43=0,0,R43/P43)</f>
        <v>1</v>
      </c>
      <c r="T43" s="44">
        <f>(P43-R43)</f>
        <v>0</v>
      </c>
      <c r="U43" s="15">
        <f>IF(P43=0,0,T43/P43)</f>
        <v>0</v>
      </c>
    </row>
    <row r="44" spans="1:21">
      <c r="A44" s="23"/>
      <c r="B44" s="11"/>
      <c r="C44" s="31"/>
      <c r="D44" s="25" t="s">
        <v>242</v>
      </c>
      <c r="E44" s="35" t="s">
        <v>30</v>
      </c>
      <c r="F44" s="11" t="s">
        <v>243</v>
      </c>
      <c r="G44" s="20">
        <f t="shared" si="6"/>
        <v>0</v>
      </c>
      <c r="H44" s="14">
        <v>3</v>
      </c>
      <c r="I44" s="14"/>
      <c r="J44" s="14"/>
      <c r="K44" s="14"/>
      <c r="L44" s="14"/>
      <c r="M44" s="13"/>
      <c r="N44" s="15"/>
      <c r="O44" s="44"/>
      <c r="P44" s="44"/>
      <c r="Q44" s="45"/>
      <c r="R44" s="44"/>
      <c r="S44" s="45"/>
      <c r="T44" s="44"/>
      <c r="U44" s="15"/>
    </row>
    <row r="45" spans="1:21" ht="18" customHeight="1">
      <c r="A45" s="23">
        <v>36</v>
      </c>
      <c r="B45" s="11" t="s">
        <v>22</v>
      </c>
      <c r="C45" s="31"/>
      <c r="D45" s="22" t="s">
        <v>53</v>
      </c>
      <c r="E45" s="30" t="s">
        <v>34</v>
      </c>
      <c r="F45" s="11" t="s">
        <v>127</v>
      </c>
      <c r="G45" s="20">
        <f t="shared" si="6"/>
        <v>11331.69</v>
      </c>
      <c r="H45" s="14">
        <v>21</v>
      </c>
      <c r="I45" s="14">
        <v>4</v>
      </c>
      <c r="J45" s="14">
        <v>16</v>
      </c>
      <c r="K45" s="14">
        <v>10</v>
      </c>
      <c r="L45" s="14">
        <v>13</v>
      </c>
      <c r="M45" s="13">
        <v>3</v>
      </c>
      <c r="N45" s="15">
        <f t="shared" ref="N45:N51" si="7">IF(H45=0,0,K45/H45)</f>
        <v>0.47619047619047616</v>
      </c>
      <c r="O45" s="48">
        <v>11331.69</v>
      </c>
      <c r="P45" s="48">
        <v>11331.69</v>
      </c>
      <c r="Q45" s="45">
        <f t="shared" ref="Q45:Q51" si="8">IF(O45=0,0,P45/O45)</f>
        <v>1</v>
      </c>
      <c r="R45" s="44">
        <v>11331.69</v>
      </c>
      <c r="S45" s="45">
        <f>IF(P45=0,0,R45/P45)</f>
        <v>1</v>
      </c>
      <c r="T45" s="44">
        <f>(P45-R45)</f>
        <v>0</v>
      </c>
      <c r="U45" s="15">
        <f>IF(P45=0,0,T45/P45)</f>
        <v>0</v>
      </c>
    </row>
    <row r="46" spans="1:21">
      <c r="A46" s="23">
        <v>37</v>
      </c>
      <c r="B46" s="11" t="s">
        <v>22</v>
      </c>
      <c r="C46" s="31"/>
      <c r="D46" s="22" t="s">
        <v>201</v>
      </c>
      <c r="E46" s="30" t="s">
        <v>51</v>
      </c>
      <c r="F46" s="11" t="s">
        <v>202</v>
      </c>
      <c r="G46" s="20">
        <f t="shared" si="6"/>
        <v>1</v>
      </c>
      <c r="H46" s="14">
        <v>45</v>
      </c>
      <c r="I46" s="14">
        <v>2</v>
      </c>
      <c r="J46" s="14">
        <v>21</v>
      </c>
      <c r="K46" s="14">
        <v>0</v>
      </c>
      <c r="L46" s="14">
        <v>0</v>
      </c>
      <c r="M46" s="13">
        <v>0</v>
      </c>
      <c r="N46" s="15">
        <f t="shared" si="7"/>
        <v>0</v>
      </c>
      <c r="O46" s="44">
        <v>1</v>
      </c>
      <c r="P46" s="44">
        <v>1</v>
      </c>
      <c r="Q46" s="45">
        <f t="shared" si="8"/>
        <v>1</v>
      </c>
      <c r="R46" s="44">
        <v>0</v>
      </c>
      <c r="S46" s="45">
        <v>0</v>
      </c>
      <c r="T46" s="44">
        <v>0</v>
      </c>
      <c r="U46" s="15">
        <v>0</v>
      </c>
    </row>
    <row r="47" spans="1:21">
      <c r="A47" s="23">
        <v>38</v>
      </c>
      <c r="B47" s="11" t="s">
        <v>22</v>
      </c>
      <c r="C47" s="31"/>
      <c r="D47" s="24" t="s">
        <v>128</v>
      </c>
      <c r="E47" s="30" t="s">
        <v>34</v>
      </c>
      <c r="F47" s="11" t="s">
        <v>129</v>
      </c>
      <c r="G47" s="20">
        <f t="shared" si="6"/>
        <v>5647.89</v>
      </c>
      <c r="H47" s="14">
        <v>14</v>
      </c>
      <c r="I47" s="14">
        <v>1</v>
      </c>
      <c r="J47" s="14">
        <v>7</v>
      </c>
      <c r="K47" s="14">
        <v>5</v>
      </c>
      <c r="L47" s="14">
        <v>10</v>
      </c>
      <c r="M47" s="13">
        <v>5</v>
      </c>
      <c r="N47" s="15">
        <f t="shared" si="7"/>
        <v>0.35714285714285715</v>
      </c>
      <c r="O47" s="44">
        <v>5647.89</v>
      </c>
      <c r="P47" s="44">
        <v>5647.89</v>
      </c>
      <c r="Q47" s="45">
        <f t="shared" si="8"/>
        <v>1</v>
      </c>
      <c r="R47" s="44">
        <v>5647.89</v>
      </c>
      <c r="S47" s="45">
        <f>IF(P47=0,0,R47/P47)</f>
        <v>1</v>
      </c>
      <c r="T47" s="44">
        <f>(P47-R47)</f>
        <v>0</v>
      </c>
      <c r="U47" s="15">
        <f>IF(P47=0,0,T47/P47)</f>
        <v>0</v>
      </c>
    </row>
    <row r="48" spans="1:21">
      <c r="A48" s="23">
        <v>39</v>
      </c>
      <c r="B48" s="11" t="s">
        <v>22</v>
      </c>
      <c r="C48" s="31"/>
      <c r="D48" s="24" t="s">
        <v>130</v>
      </c>
      <c r="E48" s="30" t="s">
        <v>26</v>
      </c>
      <c r="F48" s="11" t="s">
        <v>131</v>
      </c>
      <c r="G48" s="20">
        <f t="shared" si="6"/>
        <v>43527.37</v>
      </c>
      <c r="H48" s="14">
        <v>27</v>
      </c>
      <c r="I48" s="14">
        <v>1</v>
      </c>
      <c r="J48" s="14">
        <v>20</v>
      </c>
      <c r="K48" s="14">
        <v>19</v>
      </c>
      <c r="L48" s="14">
        <v>27</v>
      </c>
      <c r="M48" s="13">
        <v>9</v>
      </c>
      <c r="N48" s="15">
        <f t="shared" si="7"/>
        <v>0.70370370370370372</v>
      </c>
      <c r="O48" s="44">
        <v>43527.37</v>
      </c>
      <c r="P48" s="44">
        <v>43527.37</v>
      </c>
      <c r="Q48" s="45">
        <f t="shared" si="8"/>
        <v>1</v>
      </c>
      <c r="R48" s="44">
        <v>43527.37</v>
      </c>
      <c r="S48" s="45">
        <f>IF(P48=0,0,R48/P48)</f>
        <v>1</v>
      </c>
      <c r="T48" s="44">
        <f>(P48-R48)</f>
        <v>0</v>
      </c>
      <c r="U48" s="15">
        <f>IF(P48=0,0,T48/P48)</f>
        <v>0</v>
      </c>
    </row>
    <row r="49" spans="1:21">
      <c r="A49" s="23">
        <v>40</v>
      </c>
      <c r="B49" s="11" t="s">
        <v>22</v>
      </c>
      <c r="C49" s="31"/>
      <c r="D49" s="22" t="s">
        <v>72</v>
      </c>
      <c r="E49" s="30" t="s">
        <v>34</v>
      </c>
      <c r="F49" s="11" t="s">
        <v>132</v>
      </c>
      <c r="G49" s="20">
        <f t="shared" si="6"/>
        <v>8963.5300000000007</v>
      </c>
      <c r="H49" s="14">
        <v>10</v>
      </c>
      <c r="I49" s="14">
        <v>1</v>
      </c>
      <c r="J49" s="14">
        <v>9</v>
      </c>
      <c r="K49" s="14">
        <v>4</v>
      </c>
      <c r="L49" s="14">
        <v>13</v>
      </c>
      <c r="M49" s="13">
        <v>4</v>
      </c>
      <c r="N49" s="15">
        <f t="shared" si="7"/>
        <v>0.4</v>
      </c>
      <c r="O49" s="44">
        <v>8963.5300000000007</v>
      </c>
      <c r="P49" s="44">
        <v>8963.5300000000007</v>
      </c>
      <c r="Q49" s="45">
        <f t="shared" si="8"/>
        <v>1</v>
      </c>
      <c r="R49" s="44">
        <v>8963.5300000000007</v>
      </c>
      <c r="S49" s="45">
        <f>IF(P49=0,0,R49/P49)</f>
        <v>1</v>
      </c>
      <c r="T49" s="44">
        <f>(P49-R49)</f>
        <v>0</v>
      </c>
      <c r="U49" s="15">
        <f>IF(P49=0,0,T49/P49)</f>
        <v>0</v>
      </c>
    </row>
    <row r="50" spans="1:21">
      <c r="A50" s="23">
        <v>41</v>
      </c>
      <c r="B50" s="11" t="s">
        <v>22</v>
      </c>
      <c r="C50" s="31"/>
      <c r="D50" s="25" t="s">
        <v>54</v>
      </c>
      <c r="E50" s="30" t="s">
        <v>30</v>
      </c>
      <c r="F50" s="11" t="s">
        <v>133</v>
      </c>
      <c r="G50" s="20">
        <f t="shared" si="6"/>
        <v>33762.33</v>
      </c>
      <c r="H50" s="14">
        <v>28</v>
      </c>
      <c r="I50" s="14">
        <v>3</v>
      </c>
      <c r="J50" s="14">
        <v>20</v>
      </c>
      <c r="K50" s="14">
        <v>12</v>
      </c>
      <c r="L50" s="14">
        <v>26</v>
      </c>
      <c r="M50" s="13">
        <v>5</v>
      </c>
      <c r="N50" s="15">
        <f t="shared" si="7"/>
        <v>0.42857142857142855</v>
      </c>
      <c r="O50" s="44">
        <v>33762.33</v>
      </c>
      <c r="P50" s="44">
        <v>33762.33</v>
      </c>
      <c r="Q50" s="45">
        <f t="shared" si="8"/>
        <v>1</v>
      </c>
      <c r="R50" s="44">
        <v>33762.33</v>
      </c>
      <c r="S50" s="45">
        <f>IF(P50=0,0,R50/P50)</f>
        <v>1</v>
      </c>
      <c r="T50" s="44">
        <f>(P50-R50)</f>
        <v>0</v>
      </c>
      <c r="U50" s="15">
        <f>IF(P50=0,0,T50/P50)</f>
        <v>0</v>
      </c>
    </row>
    <row r="51" spans="1:21">
      <c r="A51" s="23">
        <v>42</v>
      </c>
      <c r="B51" s="11" t="s">
        <v>22</v>
      </c>
      <c r="C51" s="31"/>
      <c r="D51" s="25" t="s">
        <v>55</v>
      </c>
      <c r="E51" s="30" t="s">
        <v>56</v>
      </c>
      <c r="F51" s="11" t="s">
        <v>134</v>
      </c>
      <c r="G51" s="20">
        <f t="shared" si="6"/>
        <v>6791</v>
      </c>
      <c r="H51" s="14">
        <v>44</v>
      </c>
      <c r="I51" s="14">
        <v>2</v>
      </c>
      <c r="J51" s="14">
        <v>36</v>
      </c>
      <c r="K51" s="14">
        <v>8</v>
      </c>
      <c r="L51" s="14">
        <v>14</v>
      </c>
      <c r="M51" s="13">
        <v>9</v>
      </c>
      <c r="N51" s="15">
        <f t="shared" si="7"/>
        <v>0.18181818181818182</v>
      </c>
      <c r="O51" s="44">
        <v>6791</v>
      </c>
      <c r="P51" s="44">
        <v>6791</v>
      </c>
      <c r="Q51" s="45">
        <f t="shared" si="8"/>
        <v>1</v>
      </c>
      <c r="R51" s="44">
        <v>6791</v>
      </c>
      <c r="S51" s="45">
        <f>IF(P51=0,0,R51/P51)</f>
        <v>1</v>
      </c>
      <c r="T51" s="44">
        <f>(P51-R51)</f>
        <v>0</v>
      </c>
      <c r="U51" s="15">
        <f>IF(P51=0,0,T51/P51)</f>
        <v>0</v>
      </c>
    </row>
    <row r="52" spans="1:21">
      <c r="A52" s="23"/>
      <c r="B52" s="11"/>
      <c r="C52" s="31"/>
      <c r="D52" s="25" t="s">
        <v>244</v>
      </c>
      <c r="E52" s="30" t="s">
        <v>34</v>
      </c>
      <c r="F52" s="11" t="s">
        <v>245</v>
      </c>
      <c r="G52" s="20">
        <f t="shared" si="6"/>
        <v>0</v>
      </c>
      <c r="H52" s="14">
        <v>2</v>
      </c>
      <c r="I52" s="14"/>
      <c r="J52" s="14"/>
      <c r="K52" s="14"/>
      <c r="L52" s="14"/>
      <c r="M52" s="13">
        <v>2</v>
      </c>
      <c r="N52" s="15"/>
      <c r="O52" s="44"/>
      <c r="P52" s="44"/>
      <c r="Q52" s="45"/>
      <c r="R52" s="44"/>
      <c r="S52" s="45"/>
      <c r="T52" s="44"/>
      <c r="U52" s="15"/>
    </row>
    <row r="53" spans="1:21">
      <c r="A53" s="23">
        <v>43</v>
      </c>
      <c r="B53" s="11" t="s">
        <v>22</v>
      </c>
      <c r="C53" s="31"/>
      <c r="D53" s="24" t="s">
        <v>135</v>
      </c>
      <c r="E53" s="30" t="s">
        <v>34</v>
      </c>
      <c r="F53" s="11" t="s">
        <v>136</v>
      </c>
      <c r="G53" s="20">
        <f t="shared" si="6"/>
        <v>14029.81</v>
      </c>
      <c r="H53" s="14">
        <v>18</v>
      </c>
      <c r="I53" s="14">
        <v>0</v>
      </c>
      <c r="J53" s="14">
        <v>15</v>
      </c>
      <c r="K53" s="14">
        <v>9</v>
      </c>
      <c r="L53" s="14">
        <v>18</v>
      </c>
      <c r="M53" s="13">
        <v>6</v>
      </c>
      <c r="N53" s="15">
        <f>IF(H53=0,0,K53/H53)</f>
        <v>0.5</v>
      </c>
      <c r="O53" s="44">
        <v>14029.81</v>
      </c>
      <c r="P53" s="44">
        <v>14029.81</v>
      </c>
      <c r="Q53" s="45">
        <f t="shared" ref="Q53:Q84" si="9">IF(O53=0,0,P53/O53)</f>
        <v>1</v>
      </c>
      <c r="R53" s="44">
        <v>14029.81</v>
      </c>
      <c r="S53" s="45">
        <f t="shared" ref="S53:S84" si="10">IF(P53=0,0,R53/P53)</f>
        <v>1</v>
      </c>
      <c r="T53" s="44">
        <f t="shared" ref="T53:T83" si="11">(P53-R53)</f>
        <v>0</v>
      </c>
      <c r="U53" s="15">
        <f t="shared" ref="U53:U84" si="12">IF(P53=0,0,T53/P53)</f>
        <v>0</v>
      </c>
    </row>
    <row r="54" spans="1:21">
      <c r="A54" s="23">
        <v>44</v>
      </c>
      <c r="B54" s="11" t="s">
        <v>22</v>
      </c>
      <c r="C54" s="31"/>
      <c r="D54" s="25" t="s">
        <v>57</v>
      </c>
      <c r="E54" s="30" t="s">
        <v>26</v>
      </c>
      <c r="F54" s="11" t="s">
        <v>137</v>
      </c>
      <c r="G54" s="20">
        <f t="shared" si="6"/>
        <v>23170.33</v>
      </c>
      <c r="H54" s="14">
        <v>32</v>
      </c>
      <c r="I54" s="14">
        <v>1</v>
      </c>
      <c r="J54" s="14">
        <v>25</v>
      </c>
      <c r="K54" s="14">
        <v>19</v>
      </c>
      <c r="L54" s="14">
        <v>23</v>
      </c>
      <c r="M54" s="13">
        <v>4</v>
      </c>
      <c r="N54" s="15">
        <f>IF(H54=0,0,K54/H54)</f>
        <v>0.59375</v>
      </c>
      <c r="O54" s="44">
        <v>23170.33</v>
      </c>
      <c r="P54" s="44">
        <v>23170.33</v>
      </c>
      <c r="Q54" s="45">
        <f t="shared" si="9"/>
        <v>1</v>
      </c>
      <c r="R54" s="44">
        <v>23170.33</v>
      </c>
      <c r="S54" s="45">
        <f t="shared" si="10"/>
        <v>1</v>
      </c>
      <c r="T54" s="44">
        <f t="shared" si="11"/>
        <v>0</v>
      </c>
      <c r="U54" s="15">
        <f t="shared" si="12"/>
        <v>0</v>
      </c>
    </row>
    <row r="55" spans="1:21">
      <c r="A55" s="23">
        <v>45</v>
      </c>
      <c r="B55" s="11" t="s">
        <v>22</v>
      </c>
      <c r="C55" s="31"/>
      <c r="D55" s="25" t="s">
        <v>206</v>
      </c>
      <c r="E55" s="30" t="s">
        <v>75</v>
      </c>
      <c r="F55" s="11" t="s">
        <v>207</v>
      </c>
      <c r="G55" s="20">
        <f t="shared" si="6"/>
        <v>7450.72</v>
      </c>
      <c r="H55" s="14">
        <v>13</v>
      </c>
      <c r="I55" s="14">
        <v>0</v>
      </c>
      <c r="J55" s="14">
        <v>12</v>
      </c>
      <c r="K55" s="14">
        <v>8</v>
      </c>
      <c r="L55" s="14">
        <v>11</v>
      </c>
      <c r="M55" s="13">
        <v>4</v>
      </c>
      <c r="N55" s="15">
        <v>0</v>
      </c>
      <c r="O55" s="44">
        <v>7450.72</v>
      </c>
      <c r="P55" s="44">
        <v>7450.72</v>
      </c>
      <c r="Q55" s="45">
        <f t="shared" si="9"/>
        <v>1</v>
      </c>
      <c r="R55" s="44">
        <v>7450.72</v>
      </c>
      <c r="S55" s="45">
        <f t="shared" si="10"/>
        <v>1</v>
      </c>
      <c r="T55" s="44">
        <f t="shared" si="11"/>
        <v>0</v>
      </c>
      <c r="U55" s="15">
        <f t="shared" si="12"/>
        <v>0</v>
      </c>
    </row>
    <row r="56" spans="1:21">
      <c r="A56" s="23">
        <v>46</v>
      </c>
      <c r="B56" s="11" t="s">
        <v>22</v>
      </c>
      <c r="C56" s="31"/>
      <c r="D56" s="24" t="s">
        <v>138</v>
      </c>
      <c r="E56" s="24" t="s">
        <v>47</v>
      </c>
      <c r="F56" s="11" t="s">
        <v>139</v>
      </c>
      <c r="G56" s="20">
        <f t="shared" si="6"/>
        <v>3230.11</v>
      </c>
      <c r="H56" s="14">
        <v>12</v>
      </c>
      <c r="I56" s="14">
        <v>1</v>
      </c>
      <c r="J56" s="14">
        <v>2</v>
      </c>
      <c r="K56" s="14">
        <v>9</v>
      </c>
      <c r="L56" s="14">
        <v>10</v>
      </c>
      <c r="M56" s="13">
        <v>8</v>
      </c>
      <c r="N56" s="15">
        <f t="shared" ref="N56:N66" si="13">IF(H56=0,0,K56/H56)</f>
        <v>0.75</v>
      </c>
      <c r="O56" s="44">
        <v>3230.11</v>
      </c>
      <c r="P56" s="48">
        <v>3230.11</v>
      </c>
      <c r="Q56" s="45">
        <f t="shared" si="9"/>
        <v>1</v>
      </c>
      <c r="R56" s="44">
        <v>3230.11</v>
      </c>
      <c r="S56" s="45">
        <f t="shared" si="10"/>
        <v>1</v>
      </c>
      <c r="T56" s="44">
        <f t="shared" si="11"/>
        <v>0</v>
      </c>
      <c r="U56" s="15">
        <f t="shared" si="12"/>
        <v>0</v>
      </c>
    </row>
    <row r="57" spans="1:21">
      <c r="A57" s="23">
        <v>47</v>
      </c>
      <c r="B57" s="11" t="s">
        <v>22</v>
      </c>
      <c r="C57" s="31"/>
      <c r="D57" s="25" t="s">
        <v>73</v>
      </c>
      <c r="E57" s="24" t="s">
        <v>26</v>
      </c>
      <c r="F57" s="11" t="s">
        <v>140</v>
      </c>
      <c r="G57" s="20">
        <f t="shared" si="6"/>
        <v>1</v>
      </c>
      <c r="H57" s="14">
        <v>6</v>
      </c>
      <c r="I57" s="14">
        <v>3</v>
      </c>
      <c r="J57" s="14">
        <v>3</v>
      </c>
      <c r="K57" s="14">
        <v>0</v>
      </c>
      <c r="L57" s="14">
        <v>0</v>
      </c>
      <c r="M57" s="13">
        <v>0</v>
      </c>
      <c r="N57" s="15">
        <f t="shared" si="13"/>
        <v>0</v>
      </c>
      <c r="O57" s="44">
        <v>1</v>
      </c>
      <c r="P57" s="44">
        <v>1</v>
      </c>
      <c r="Q57" s="45">
        <f t="shared" si="9"/>
        <v>1</v>
      </c>
      <c r="R57" s="44">
        <v>0</v>
      </c>
      <c r="S57" s="45">
        <f t="shared" si="10"/>
        <v>0</v>
      </c>
      <c r="T57" s="44">
        <f t="shared" si="11"/>
        <v>1</v>
      </c>
      <c r="U57" s="15">
        <f t="shared" si="12"/>
        <v>1</v>
      </c>
    </row>
    <row r="58" spans="1:21">
      <c r="A58" s="23">
        <v>48</v>
      </c>
      <c r="B58" s="11" t="s">
        <v>22</v>
      </c>
      <c r="C58" s="31"/>
      <c r="D58" s="24" t="s">
        <v>141</v>
      </c>
      <c r="E58" s="39" t="s">
        <v>142</v>
      </c>
      <c r="F58" s="11" t="s">
        <v>143</v>
      </c>
      <c r="G58" s="20">
        <f t="shared" si="6"/>
        <v>225.09</v>
      </c>
      <c r="H58" s="14">
        <v>7</v>
      </c>
      <c r="I58" s="14">
        <v>0</v>
      </c>
      <c r="J58" s="14">
        <v>7</v>
      </c>
      <c r="K58" s="14">
        <v>1</v>
      </c>
      <c r="L58" s="14">
        <v>1</v>
      </c>
      <c r="M58" s="13">
        <v>0</v>
      </c>
      <c r="N58" s="15">
        <f t="shared" si="13"/>
        <v>0.14285714285714285</v>
      </c>
      <c r="O58" s="44">
        <v>225.09</v>
      </c>
      <c r="P58" s="44">
        <v>225.09</v>
      </c>
      <c r="Q58" s="45">
        <f t="shared" si="9"/>
        <v>1</v>
      </c>
      <c r="R58" s="44">
        <v>225.09</v>
      </c>
      <c r="S58" s="45">
        <f t="shared" si="10"/>
        <v>1</v>
      </c>
      <c r="T58" s="44">
        <f t="shared" si="11"/>
        <v>0</v>
      </c>
      <c r="U58" s="15">
        <f t="shared" si="12"/>
        <v>0</v>
      </c>
    </row>
    <row r="59" spans="1:21">
      <c r="A59" s="23">
        <v>49</v>
      </c>
      <c r="B59" s="11" t="s">
        <v>22</v>
      </c>
      <c r="C59" s="31"/>
      <c r="D59" s="25" t="s">
        <v>144</v>
      </c>
      <c r="E59" s="30" t="s">
        <v>34</v>
      </c>
      <c r="F59" s="11" t="s">
        <v>184</v>
      </c>
      <c r="G59" s="20">
        <f t="shared" si="6"/>
        <v>12802.81</v>
      </c>
      <c r="H59" s="14">
        <v>14</v>
      </c>
      <c r="I59" s="14">
        <v>2</v>
      </c>
      <c r="J59" s="14">
        <v>11</v>
      </c>
      <c r="K59" s="14">
        <v>11</v>
      </c>
      <c r="L59" s="14">
        <v>15</v>
      </c>
      <c r="M59" s="13">
        <v>7</v>
      </c>
      <c r="N59" s="15">
        <f t="shared" si="13"/>
        <v>0.7857142857142857</v>
      </c>
      <c r="O59" s="44">
        <v>12802.81</v>
      </c>
      <c r="P59" s="44">
        <v>12802.81</v>
      </c>
      <c r="Q59" s="45">
        <f t="shared" si="9"/>
        <v>1</v>
      </c>
      <c r="R59" s="44">
        <v>12802.81</v>
      </c>
      <c r="S59" s="45">
        <f t="shared" si="10"/>
        <v>1</v>
      </c>
      <c r="T59" s="44">
        <f t="shared" si="11"/>
        <v>0</v>
      </c>
      <c r="U59" s="15">
        <f t="shared" si="12"/>
        <v>0</v>
      </c>
    </row>
    <row r="60" spans="1:21">
      <c r="A60" s="23">
        <v>50</v>
      </c>
      <c r="B60" s="11" t="s">
        <v>22</v>
      </c>
      <c r="C60" s="31"/>
      <c r="D60" s="25" t="s">
        <v>146</v>
      </c>
      <c r="E60" s="30" t="s">
        <v>34</v>
      </c>
      <c r="F60" s="11" t="s">
        <v>147</v>
      </c>
      <c r="G60" s="20">
        <f t="shared" si="6"/>
        <v>1</v>
      </c>
      <c r="H60" s="14">
        <f>SUM(I60+J60)</f>
        <v>0</v>
      </c>
      <c r="I60" s="14">
        <v>0</v>
      </c>
      <c r="J60" s="14">
        <v>0</v>
      </c>
      <c r="K60" s="14">
        <v>0</v>
      </c>
      <c r="L60" s="14">
        <v>0</v>
      </c>
      <c r="M60" s="13">
        <v>0</v>
      </c>
      <c r="N60" s="15">
        <f t="shared" si="13"/>
        <v>0</v>
      </c>
      <c r="O60" s="44">
        <v>1</v>
      </c>
      <c r="P60" s="44">
        <v>1</v>
      </c>
      <c r="Q60" s="45">
        <f t="shared" si="9"/>
        <v>1</v>
      </c>
      <c r="R60" s="44">
        <v>0</v>
      </c>
      <c r="S60" s="45">
        <f t="shared" si="10"/>
        <v>0</v>
      </c>
      <c r="T60" s="44">
        <f t="shared" si="11"/>
        <v>1</v>
      </c>
      <c r="U60" s="15">
        <f t="shared" si="12"/>
        <v>1</v>
      </c>
    </row>
    <row r="61" spans="1:21" ht="17.25" customHeight="1">
      <c r="A61" s="23">
        <v>51</v>
      </c>
      <c r="B61" s="11" t="s">
        <v>22</v>
      </c>
      <c r="C61" s="31"/>
      <c r="D61" s="42" t="s">
        <v>148</v>
      </c>
      <c r="E61" s="24" t="s">
        <v>34</v>
      </c>
      <c r="F61" s="11" t="s">
        <v>149</v>
      </c>
      <c r="G61" s="20">
        <f t="shared" si="6"/>
        <v>1</v>
      </c>
      <c r="H61" s="14">
        <v>14</v>
      </c>
      <c r="I61" s="14">
        <v>4</v>
      </c>
      <c r="J61" s="14">
        <v>8</v>
      </c>
      <c r="K61" s="14">
        <v>0</v>
      </c>
      <c r="L61" s="14">
        <v>0</v>
      </c>
      <c r="M61" s="13">
        <v>1</v>
      </c>
      <c r="N61" s="15">
        <f t="shared" si="13"/>
        <v>0</v>
      </c>
      <c r="O61" s="44">
        <v>1</v>
      </c>
      <c r="P61" s="44">
        <v>1</v>
      </c>
      <c r="Q61" s="45">
        <f t="shared" si="9"/>
        <v>1</v>
      </c>
      <c r="R61" s="44">
        <v>0</v>
      </c>
      <c r="S61" s="45">
        <f t="shared" si="10"/>
        <v>0</v>
      </c>
      <c r="T61" s="44">
        <f t="shared" si="11"/>
        <v>1</v>
      </c>
      <c r="U61" s="15">
        <f t="shared" si="12"/>
        <v>1</v>
      </c>
    </row>
    <row r="62" spans="1:21">
      <c r="A62" s="23">
        <v>52</v>
      </c>
      <c r="B62" s="11" t="s">
        <v>22</v>
      </c>
      <c r="C62" s="31"/>
      <c r="D62" s="42" t="s">
        <v>150</v>
      </c>
      <c r="E62" s="24" t="s">
        <v>34</v>
      </c>
      <c r="F62" s="11" t="s">
        <v>151</v>
      </c>
      <c r="G62" s="20">
        <f t="shared" si="6"/>
        <v>543.83000000000004</v>
      </c>
      <c r="H62" s="14">
        <v>15</v>
      </c>
      <c r="I62" s="14">
        <v>0</v>
      </c>
      <c r="J62" s="14">
        <v>13</v>
      </c>
      <c r="K62" s="14">
        <v>1</v>
      </c>
      <c r="L62" s="14">
        <v>2</v>
      </c>
      <c r="M62" s="13">
        <v>1</v>
      </c>
      <c r="N62" s="15">
        <f t="shared" si="13"/>
        <v>6.6666666666666666E-2</v>
      </c>
      <c r="O62" s="44">
        <v>543.83000000000004</v>
      </c>
      <c r="P62" s="44">
        <v>543.83000000000004</v>
      </c>
      <c r="Q62" s="45">
        <f t="shared" si="9"/>
        <v>1</v>
      </c>
      <c r="R62" s="44">
        <v>543.83000000000004</v>
      </c>
      <c r="S62" s="45">
        <f t="shared" si="10"/>
        <v>1</v>
      </c>
      <c r="T62" s="44">
        <f t="shared" si="11"/>
        <v>0</v>
      </c>
      <c r="U62" s="15">
        <f t="shared" si="12"/>
        <v>0</v>
      </c>
    </row>
    <row r="63" spans="1:21">
      <c r="A63" s="23">
        <v>53</v>
      </c>
      <c r="B63" s="11" t="s">
        <v>22</v>
      </c>
      <c r="C63" s="31"/>
      <c r="D63" s="42" t="s">
        <v>152</v>
      </c>
      <c r="E63" s="24" t="s">
        <v>34</v>
      </c>
      <c r="F63" s="11" t="s">
        <v>153</v>
      </c>
      <c r="G63" s="20">
        <f t="shared" si="6"/>
        <v>18252.88</v>
      </c>
      <c r="H63" s="14">
        <v>19</v>
      </c>
      <c r="I63" s="14">
        <v>3</v>
      </c>
      <c r="J63" s="14">
        <v>14</v>
      </c>
      <c r="K63" s="14">
        <v>13</v>
      </c>
      <c r="L63" s="14">
        <v>17</v>
      </c>
      <c r="M63" s="13">
        <v>7</v>
      </c>
      <c r="N63" s="15">
        <f t="shared" si="13"/>
        <v>0.68421052631578949</v>
      </c>
      <c r="O63" s="44">
        <v>18252.88</v>
      </c>
      <c r="P63" s="44">
        <v>18252.88</v>
      </c>
      <c r="Q63" s="45">
        <f t="shared" si="9"/>
        <v>1</v>
      </c>
      <c r="R63" s="44">
        <v>18252.88</v>
      </c>
      <c r="S63" s="45">
        <f t="shared" si="10"/>
        <v>1</v>
      </c>
      <c r="T63" s="44">
        <f t="shared" si="11"/>
        <v>0</v>
      </c>
      <c r="U63" s="15">
        <f t="shared" si="12"/>
        <v>0</v>
      </c>
    </row>
    <row r="64" spans="1:21">
      <c r="A64" s="23">
        <v>54</v>
      </c>
      <c r="B64" s="11" t="s">
        <v>22</v>
      </c>
      <c r="C64" s="31"/>
      <c r="D64" s="25" t="s">
        <v>154</v>
      </c>
      <c r="E64" s="24" t="s">
        <v>155</v>
      </c>
      <c r="F64" s="11" t="s">
        <v>156</v>
      </c>
      <c r="G64" s="20">
        <f t="shared" si="6"/>
        <v>2094.1799999999998</v>
      </c>
      <c r="H64" s="14">
        <f>SUM(I64+J64)</f>
        <v>6</v>
      </c>
      <c r="I64" s="14">
        <v>0</v>
      </c>
      <c r="J64" s="14">
        <v>6</v>
      </c>
      <c r="K64" s="14">
        <v>3</v>
      </c>
      <c r="L64" s="14">
        <v>3</v>
      </c>
      <c r="M64" s="13">
        <v>1</v>
      </c>
      <c r="N64" s="15">
        <f t="shared" si="13"/>
        <v>0.5</v>
      </c>
      <c r="O64" s="44">
        <v>2094.1799999999998</v>
      </c>
      <c r="P64" s="44">
        <v>2094.1799999999998</v>
      </c>
      <c r="Q64" s="45">
        <f t="shared" si="9"/>
        <v>1</v>
      </c>
      <c r="R64" s="44">
        <v>2094.1799999999998</v>
      </c>
      <c r="S64" s="45">
        <f t="shared" si="10"/>
        <v>1</v>
      </c>
      <c r="T64" s="44">
        <f t="shared" si="11"/>
        <v>0</v>
      </c>
      <c r="U64" s="15">
        <f t="shared" si="12"/>
        <v>0</v>
      </c>
    </row>
    <row r="65" spans="1:21">
      <c r="A65" s="23">
        <v>55</v>
      </c>
      <c r="B65" s="11" t="s">
        <v>22</v>
      </c>
      <c r="C65" s="31"/>
      <c r="D65" s="22" t="s">
        <v>33</v>
      </c>
      <c r="E65" s="32" t="s">
        <v>34</v>
      </c>
      <c r="F65" s="11" t="s">
        <v>157</v>
      </c>
      <c r="G65" s="20">
        <f t="shared" si="6"/>
        <v>16274.42</v>
      </c>
      <c r="H65" s="14">
        <v>21</v>
      </c>
      <c r="I65" s="14">
        <v>5</v>
      </c>
      <c r="J65" s="14">
        <v>14</v>
      </c>
      <c r="K65" s="14">
        <v>11</v>
      </c>
      <c r="L65" s="14">
        <v>15</v>
      </c>
      <c r="M65" s="13">
        <v>6</v>
      </c>
      <c r="N65" s="15">
        <f t="shared" si="13"/>
        <v>0.52380952380952384</v>
      </c>
      <c r="O65" s="44">
        <v>16274.42</v>
      </c>
      <c r="P65" s="44">
        <v>16274.42</v>
      </c>
      <c r="Q65" s="45">
        <f t="shared" si="9"/>
        <v>1</v>
      </c>
      <c r="R65" s="44">
        <v>16274.42</v>
      </c>
      <c r="S65" s="45">
        <f t="shared" si="10"/>
        <v>1</v>
      </c>
      <c r="T65" s="44">
        <f t="shared" si="11"/>
        <v>0</v>
      </c>
      <c r="U65" s="15">
        <f t="shared" si="12"/>
        <v>0</v>
      </c>
    </row>
    <row r="66" spans="1:21">
      <c r="A66" s="23">
        <v>56</v>
      </c>
      <c r="B66" s="11" t="s">
        <v>22</v>
      </c>
      <c r="C66" s="31"/>
      <c r="D66" s="24" t="s">
        <v>74</v>
      </c>
      <c r="E66" s="35" t="s">
        <v>75</v>
      </c>
      <c r="F66" s="11" t="s">
        <v>158</v>
      </c>
      <c r="G66" s="20">
        <f t="shared" si="6"/>
        <v>18527.78</v>
      </c>
      <c r="H66" s="14">
        <v>29</v>
      </c>
      <c r="I66" s="14">
        <v>5</v>
      </c>
      <c r="J66" s="14">
        <v>22</v>
      </c>
      <c r="K66" s="14">
        <v>18</v>
      </c>
      <c r="L66" s="14">
        <v>31</v>
      </c>
      <c r="M66" s="13">
        <v>4</v>
      </c>
      <c r="N66" s="15">
        <f t="shared" si="13"/>
        <v>0.62068965517241381</v>
      </c>
      <c r="O66" s="44">
        <v>18527.78</v>
      </c>
      <c r="P66" s="44">
        <v>18527.78</v>
      </c>
      <c r="Q66" s="45">
        <f t="shared" si="9"/>
        <v>1</v>
      </c>
      <c r="R66" s="44">
        <v>18527.78</v>
      </c>
      <c r="S66" s="45">
        <f t="shared" si="10"/>
        <v>1</v>
      </c>
      <c r="T66" s="44">
        <f t="shared" si="11"/>
        <v>0</v>
      </c>
      <c r="U66" s="15">
        <f t="shared" si="12"/>
        <v>0</v>
      </c>
    </row>
    <row r="67" spans="1:21">
      <c r="A67" s="23">
        <v>57</v>
      </c>
      <c r="B67" s="11" t="s">
        <v>22</v>
      </c>
      <c r="C67" s="31"/>
      <c r="D67" s="24" t="s">
        <v>208</v>
      </c>
      <c r="E67" s="35" t="s">
        <v>32</v>
      </c>
      <c r="F67" s="47" t="s">
        <v>209</v>
      </c>
      <c r="G67" s="20">
        <f t="shared" si="6"/>
        <v>7750.29</v>
      </c>
      <c r="H67" s="14">
        <v>16</v>
      </c>
      <c r="I67" s="14">
        <v>0</v>
      </c>
      <c r="J67" s="14">
        <v>10</v>
      </c>
      <c r="K67" s="14">
        <v>7</v>
      </c>
      <c r="L67" s="14">
        <v>11</v>
      </c>
      <c r="M67" s="13">
        <v>3</v>
      </c>
      <c r="N67" s="15">
        <v>0</v>
      </c>
      <c r="O67" s="44">
        <v>7750.29</v>
      </c>
      <c r="P67" s="44">
        <v>7750.29</v>
      </c>
      <c r="Q67" s="45">
        <f t="shared" si="9"/>
        <v>1</v>
      </c>
      <c r="R67" s="44">
        <v>7750.29</v>
      </c>
      <c r="S67" s="45">
        <f t="shared" si="10"/>
        <v>1</v>
      </c>
      <c r="T67" s="44">
        <f t="shared" si="11"/>
        <v>0</v>
      </c>
      <c r="U67" s="15">
        <f t="shared" si="12"/>
        <v>0</v>
      </c>
    </row>
    <row r="68" spans="1:21">
      <c r="A68" s="23">
        <v>58</v>
      </c>
      <c r="B68" s="11" t="s">
        <v>22</v>
      </c>
      <c r="C68" s="31"/>
      <c r="D68" s="25" t="s">
        <v>58</v>
      </c>
      <c r="E68" s="30" t="s">
        <v>59</v>
      </c>
      <c r="F68" s="11" t="s">
        <v>159</v>
      </c>
      <c r="G68" s="20">
        <f t="shared" si="6"/>
        <v>12000.14</v>
      </c>
      <c r="H68" s="14">
        <v>18</v>
      </c>
      <c r="I68" s="14">
        <v>4</v>
      </c>
      <c r="J68" s="14">
        <v>14</v>
      </c>
      <c r="K68" s="14">
        <v>13</v>
      </c>
      <c r="L68" s="14">
        <v>20</v>
      </c>
      <c r="M68" s="13">
        <v>4</v>
      </c>
      <c r="N68" s="15">
        <f t="shared" ref="N68:N77" si="14">IF(H68=0,0,K68/H68)</f>
        <v>0.72222222222222221</v>
      </c>
      <c r="O68" s="44">
        <v>12000.14</v>
      </c>
      <c r="P68" s="44">
        <v>12000.14</v>
      </c>
      <c r="Q68" s="45">
        <f t="shared" si="9"/>
        <v>1</v>
      </c>
      <c r="R68" s="44">
        <v>12000.14</v>
      </c>
      <c r="S68" s="45">
        <f t="shared" si="10"/>
        <v>1</v>
      </c>
      <c r="T68" s="44">
        <f t="shared" si="11"/>
        <v>0</v>
      </c>
      <c r="U68" s="15">
        <f t="shared" si="12"/>
        <v>0</v>
      </c>
    </row>
    <row r="69" spans="1:21">
      <c r="A69" s="23">
        <v>59</v>
      </c>
      <c r="B69" s="11" t="s">
        <v>22</v>
      </c>
      <c r="C69" s="31"/>
      <c r="D69" s="42" t="s">
        <v>160</v>
      </c>
      <c r="E69" s="32" t="s">
        <v>34</v>
      </c>
      <c r="F69" s="11" t="s">
        <v>161</v>
      </c>
      <c r="G69" s="20">
        <f t="shared" si="6"/>
        <v>3537.99</v>
      </c>
      <c r="H69" s="14">
        <v>7</v>
      </c>
      <c r="I69" s="14">
        <v>0</v>
      </c>
      <c r="J69" s="14">
        <v>6</v>
      </c>
      <c r="K69" s="14">
        <v>3</v>
      </c>
      <c r="L69" s="14">
        <v>5</v>
      </c>
      <c r="M69" s="13">
        <v>3</v>
      </c>
      <c r="N69" s="15">
        <f t="shared" si="14"/>
        <v>0.42857142857142855</v>
      </c>
      <c r="O69" s="44">
        <v>3537.99</v>
      </c>
      <c r="P69" s="44">
        <v>3537.99</v>
      </c>
      <c r="Q69" s="45">
        <f t="shared" si="9"/>
        <v>1</v>
      </c>
      <c r="R69" s="44">
        <v>3537.99</v>
      </c>
      <c r="S69" s="45">
        <f t="shared" si="10"/>
        <v>1</v>
      </c>
      <c r="T69" s="44">
        <f t="shared" si="11"/>
        <v>0</v>
      </c>
      <c r="U69" s="15">
        <f t="shared" si="12"/>
        <v>0</v>
      </c>
    </row>
    <row r="70" spans="1:21">
      <c r="A70" s="23">
        <v>60</v>
      </c>
      <c r="B70" s="11" t="s">
        <v>22</v>
      </c>
      <c r="C70" s="31"/>
      <c r="D70" s="42" t="s">
        <v>162</v>
      </c>
      <c r="E70" s="32" t="s">
        <v>34</v>
      </c>
      <c r="F70" s="11" t="s">
        <v>163</v>
      </c>
      <c r="G70" s="20">
        <f t="shared" ref="G70:G83" si="15">(P70)</f>
        <v>11623.6</v>
      </c>
      <c r="H70" s="14">
        <v>13</v>
      </c>
      <c r="I70" s="14">
        <v>0</v>
      </c>
      <c r="J70" s="14">
        <v>12</v>
      </c>
      <c r="K70" s="14">
        <v>10</v>
      </c>
      <c r="L70" s="14">
        <v>14</v>
      </c>
      <c r="M70" s="13">
        <v>4</v>
      </c>
      <c r="N70" s="15">
        <f t="shared" si="14"/>
        <v>0.76923076923076927</v>
      </c>
      <c r="O70" s="44">
        <v>11623.6</v>
      </c>
      <c r="P70" s="44">
        <v>11623.6</v>
      </c>
      <c r="Q70" s="45">
        <f t="shared" si="9"/>
        <v>1</v>
      </c>
      <c r="R70" s="44">
        <v>11623.6</v>
      </c>
      <c r="S70" s="45">
        <f t="shared" si="10"/>
        <v>1</v>
      </c>
      <c r="T70" s="44">
        <f t="shared" si="11"/>
        <v>0</v>
      </c>
      <c r="U70" s="15">
        <f t="shared" si="12"/>
        <v>0</v>
      </c>
    </row>
    <row r="71" spans="1:21">
      <c r="A71" s="23">
        <v>61</v>
      </c>
      <c r="B71" s="11" t="s">
        <v>22</v>
      </c>
      <c r="C71" s="31"/>
      <c r="D71" s="24" t="s">
        <v>76</v>
      </c>
      <c r="E71" s="30" t="s">
        <v>26</v>
      </c>
      <c r="F71" s="11" t="s">
        <v>185</v>
      </c>
      <c r="G71" s="20">
        <f t="shared" si="15"/>
        <v>6205.56</v>
      </c>
      <c r="H71" s="14">
        <v>18</v>
      </c>
      <c r="I71" s="14">
        <v>4</v>
      </c>
      <c r="J71" s="14">
        <v>10</v>
      </c>
      <c r="K71" s="14">
        <v>5</v>
      </c>
      <c r="L71" s="14">
        <v>8</v>
      </c>
      <c r="M71" s="13">
        <v>5</v>
      </c>
      <c r="N71" s="15">
        <f t="shared" si="14"/>
        <v>0.27777777777777779</v>
      </c>
      <c r="O71" s="44">
        <v>6205.56</v>
      </c>
      <c r="P71" s="44">
        <v>6205.56</v>
      </c>
      <c r="Q71" s="45">
        <f t="shared" si="9"/>
        <v>1</v>
      </c>
      <c r="R71" s="44">
        <v>6205.56</v>
      </c>
      <c r="S71" s="45">
        <f t="shared" si="10"/>
        <v>1</v>
      </c>
      <c r="T71" s="44">
        <f t="shared" si="11"/>
        <v>0</v>
      </c>
      <c r="U71" s="15">
        <f t="shared" si="12"/>
        <v>0</v>
      </c>
    </row>
    <row r="72" spans="1:21">
      <c r="A72" s="23">
        <v>62</v>
      </c>
      <c r="B72" s="11" t="s">
        <v>22</v>
      </c>
      <c r="C72" s="31"/>
      <c r="D72" s="24" t="s">
        <v>165</v>
      </c>
      <c r="E72" s="32" t="s">
        <v>34</v>
      </c>
      <c r="F72" s="11" t="s">
        <v>166</v>
      </c>
      <c r="G72" s="20">
        <f t="shared" si="15"/>
        <v>9265.06</v>
      </c>
      <c r="H72" s="14">
        <v>14</v>
      </c>
      <c r="I72" s="14">
        <v>6</v>
      </c>
      <c r="J72" s="14">
        <v>6</v>
      </c>
      <c r="K72" s="14">
        <v>9</v>
      </c>
      <c r="L72" s="14">
        <v>12</v>
      </c>
      <c r="M72" s="13">
        <v>12</v>
      </c>
      <c r="N72" s="15">
        <f t="shared" si="14"/>
        <v>0.6428571428571429</v>
      </c>
      <c r="O72" s="44">
        <v>9265.06</v>
      </c>
      <c r="P72" s="44">
        <v>9265.06</v>
      </c>
      <c r="Q72" s="45">
        <f t="shared" si="9"/>
        <v>1</v>
      </c>
      <c r="R72" s="44">
        <v>9265.06</v>
      </c>
      <c r="S72" s="45">
        <f t="shared" si="10"/>
        <v>1</v>
      </c>
      <c r="T72" s="44">
        <f t="shared" si="11"/>
        <v>0</v>
      </c>
      <c r="U72" s="15">
        <f t="shared" si="12"/>
        <v>0</v>
      </c>
    </row>
    <row r="73" spans="1:21">
      <c r="A73" s="23">
        <v>63</v>
      </c>
      <c r="B73" s="11" t="s">
        <v>22</v>
      </c>
      <c r="C73" s="31"/>
      <c r="D73" s="25" t="s">
        <v>77</v>
      </c>
      <c r="E73" s="30" t="s">
        <v>78</v>
      </c>
      <c r="F73" s="11" t="s">
        <v>167</v>
      </c>
      <c r="G73" s="20">
        <f t="shared" si="15"/>
        <v>54696.86</v>
      </c>
      <c r="H73" s="14">
        <v>54</v>
      </c>
      <c r="I73" s="14">
        <v>7</v>
      </c>
      <c r="J73" s="14">
        <v>44</v>
      </c>
      <c r="K73" s="14">
        <v>36</v>
      </c>
      <c r="L73" s="14">
        <v>69</v>
      </c>
      <c r="M73" s="13">
        <v>12</v>
      </c>
      <c r="N73" s="15">
        <f t="shared" si="14"/>
        <v>0.66666666666666663</v>
      </c>
      <c r="O73" s="44">
        <v>54696.86</v>
      </c>
      <c r="P73" s="44">
        <v>54696.86</v>
      </c>
      <c r="Q73" s="45">
        <f t="shared" si="9"/>
        <v>1</v>
      </c>
      <c r="R73" s="44">
        <v>54696.86</v>
      </c>
      <c r="S73" s="45">
        <f t="shared" si="10"/>
        <v>1</v>
      </c>
      <c r="T73" s="44">
        <f t="shared" si="11"/>
        <v>0</v>
      </c>
      <c r="U73" s="15">
        <f t="shared" si="12"/>
        <v>0</v>
      </c>
    </row>
    <row r="74" spans="1:21">
      <c r="A74" s="23">
        <v>64</v>
      </c>
      <c r="B74" s="11" t="s">
        <v>22</v>
      </c>
      <c r="C74" s="31"/>
      <c r="D74" s="25" t="s">
        <v>168</v>
      </c>
      <c r="E74" s="32" t="s">
        <v>34</v>
      </c>
      <c r="F74" s="11" t="s">
        <v>169</v>
      </c>
      <c r="G74" s="20">
        <f t="shared" si="15"/>
        <v>3363.67</v>
      </c>
      <c r="H74" s="14">
        <v>25</v>
      </c>
      <c r="I74" s="14">
        <v>6</v>
      </c>
      <c r="J74" s="14">
        <v>15</v>
      </c>
      <c r="K74" s="14">
        <v>6</v>
      </c>
      <c r="L74" s="14">
        <v>6</v>
      </c>
      <c r="M74" s="13">
        <v>6</v>
      </c>
      <c r="N74" s="15">
        <f t="shared" si="14"/>
        <v>0.24</v>
      </c>
      <c r="O74" s="44">
        <v>3363.67</v>
      </c>
      <c r="P74" s="44">
        <v>3363.67</v>
      </c>
      <c r="Q74" s="45">
        <f t="shared" si="9"/>
        <v>1</v>
      </c>
      <c r="R74" s="44">
        <v>3363.67</v>
      </c>
      <c r="S74" s="45">
        <f t="shared" si="10"/>
        <v>1</v>
      </c>
      <c r="T74" s="44">
        <f t="shared" si="11"/>
        <v>0</v>
      </c>
      <c r="U74" s="15">
        <f t="shared" si="12"/>
        <v>0</v>
      </c>
    </row>
    <row r="75" spans="1:21">
      <c r="A75" s="23">
        <v>65</v>
      </c>
      <c r="B75" s="11" t="s">
        <v>22</v>
      </c>
      <c r="C75" s="31"/>
      <c r="D75" s="25" t="s">
        <v>170</v>
      </c>
      <c r="E75" s="35" t="s">
        <v>51</v>
      </c>
      <c r="F75" s="11" t="s">
        <v>186</v>
      </c>
      <c r="G75" s="20">
        <f t="shared" si="15"/>
        <v>15488.11</v>
      </c>
      <c r="H75" s="14">
        <v>46</v>
      </c>
      <c r="I75" s="14">
        <v>0</v>
      </c>
      <c r="J75" s="14">
        <v>30</v>
      </c>
      <c r="K75" s="14">
        <v>21</v>
      </c>
      <c r="L75" s="14">
        <v>28</v>
      </c>
      <c r="M75" s="13">
        <v>16</v>
      </c>
      <c r="N75" s="15">
        <f t="shared" si="14"/>
        <v>0.45652173913043476</v>
      </c>
      <c r="O75" s="44">
        <v>15488.11</v>
      </c>
      <c r="P75" s="44">
        <v>15488.11</v>
      </c>
      <c r="Q75" s="45">
        <f t="shared" si="9"/>
        <v>1</v>
      </c>
      <c r="R75" s="44">
        <v>15488.11</v>
      </c>
      <c r="S75" s="45">
        <f t="shared" si="10"/>
        <v>1</v>
      </c>
      <c r="T75" s="44">
        <f t="shared" si="11"/>
        <v>0</v>
      </c>
      <c r="U75" s="15">
        <f t="shared" si="12"/>
        <v>0</v>
      </c>
    </row>
    <row r="76" spans="1:21">
      <c r="A76" s="23">
        <v>66</v>
      </c>
      <c r="B76" s="11" t="s">
        <v>22</v>
      </c>
      <c r="C76" s="31"/>
      <c r="D76" s="25" t="s">
        <v>60</v>
      </c>
      <c r="E76" s="30" t="s">
        <v>26</v>
      </c>
      <c r="F76" s="11" t="s">
        <v>172</v>
      </c>
      <c r="G76" s="20">
        <f t="shared" si="15"/>
        <v>52614.36</v>
      </c>
      <c r="H76" s="14">
        <v>31</v>
      </c>
      <c r="I76" s="14">
        <v>3</v>
      </c>
      <c r="J76" s="14">
        <v>22</v>
      </c>
      <c r="K76" s="14">
        <v>24</v>
      </c>
      <c r="L76" s="14">
        <v>36</v>
      </c>
      <c r="M76" s="13">
        <v>15</v>
      </c>
      <c r="N76" s="15">
        <f t="shared" si="14"/>
        <v>0.77419354838709675</v>
      </c>
      <c r="O76" s="44">
        <v>52614.36</v>
      </c>
      <c r="P76" s="44">
        <v>52614.36</v>
      </c>
      <c r="Q76" s="45">
        <f t="shared" si="9"/>
        <v>1</v>
      </c>
      <c r="R76" s="44">
        <v>52614.36</v>
      </c>
      <c r="S76" s="45">
        <f t="shared" si="10"/>
        <v>1</v>
      </c>
      <c r="T76" s="44">
        <f t="shared" si="11"/>
        <v>0</v>
      </c>
      <c r="U76" s="15">
        <f t="shared" si="12"/>
        <v>0</v>
      </c>
    </row>
    <row r="77" spans="1:21">
      <c r="A77" s="23">
        <v>67</v>
      </c>
      <c r="B77" s="11" t="s">
        <v>22</v>
      </c>
      <c r="C77" s="31"/>
      <c r="D77" s="24" t="s">
        <v>173</v>
      </c>
      <c r="E77" s="32" t="s">
        <v>34</v>
      </c>
      <c r="F77" s="11" t="s">
        <v>246</v>
      </c>
      <c r="G77" s="20">
        <f t="shared" si="15"/>
        <v>29976.28</v>
      </c>
      <c r="H77" s="14">
        <v>30</v>
      </c>
      <c r="I77" s="14">
        <v>1</v>
      </c>
      <c r="J77" s="14">
        <v>16</v>
      </c>
      <c r="K77" s="14">
        <v>13</v>
      </c>
      <c r="L77" s="14">
        <v>16</v>
      </c>
      <c r="M77" s="13">
        <v>9</v>
      </c>
      <c r="N77" s="15">
        <f t="shared" si="14"/>
        <v>0.43333333333333335</v>
      </c>
      <c r="O77" s="44">
        <v>29976.28</v>
      </c>
      <c r="P77" s="44">
        <v>29976.28</v>
      </c>
      <c r="Q77" s="45">
        <f t="shared" si="9"/>
        <v>1</v>
      </c>
      <c r="R77" s="44">
        <v>29976.28</v>
      </c>
      <c r="S77" s="45">
        <f t="shared" si="10"/>
        <v>1</v>
      </c>
      <c r="T77" s="44">
        <f t="shared" si="11"/>
        <v>0</v>
      </c>
      <c r="U77" s="15">
        <f t="shared" si="12"/>
        <v>0</v>
      </c>
    </row>
    <row r="78" spans="1:21">
      <c r="A78" s="23">
        <v>68</v>
      </c>
      <c r="B78" s="11" t="s">
        <v>22</v>
      </c>
      <c r="C78" s="31"/>
      <c r="D78" s="24" t="s">
        <v>210</v>
      </c>
      <c r="E78" s="32" t="s">
        <v>34</v>
      </c>
      <c r="F78" s="11" t="s">
        <v>211</v>
      </c>
      <c r="G78" s="20">
        <f t="shared" si="15"/>
        <v>12667.55</v>
      </c>
      <c r="H78" s="14">
        <v>13</v>
      </c>
      <c r="I78" s="14">
        <v>6</v>
      </c>
      <c r="J78" s="14">
        <v>7</v>
      </c>
      <c r="K78" s="14">
        <v>12</v>
      </c>
      <c r="L78" s="14">
        <v>14</v>
      </c>
      <c r="M78" s="13">
        <v>7</v>
      </c>
      <c r="N78" s="15">
        <v>0</v>
      </c>
      <c r="O78" s="44">
        <v>12667.55</v>
      </c>
      <c r="P78" s="44">
        <v>12667.55</v>
      </c>
      <c r="Q78" s="45">
        <f t="shared" si="9"/>
        <v>1</v>
      </c>
      <c r="R78" s="44">
        <v>12667.55</v>
      </c>
      <c r="S78" s="45">
        <f t="shared" si="10"/>
        <v>1</v>
      </c>
      <c r="T78" s="44">
        <f t="shared" si="11"/>
        <v>0</v>
      </c>
      <c r="U78" s="15">
        <f t="shared" si="12"/>
        <v>0</v>
      </c>
    </row>
    <row r="79" spans="1:21" ht="17.25" customHeight="1">
      <c r="A79" s="23">
        <v>69</v>
      </c>
      <c r="B79" s="11" t="s">
        <v>22</v>
      </c>
      <c r="C79" s="31"/>
      <c r="D79" s="22" t="s">
        <v>35</v>
      </c>
      <c r="E79" s="32" t="s">
        <v>34</v>
      </c>
      <c r="F79" s="11" t="s">
        <v>175</v>
      </c>
      <c r="G79" s="20">
        <f t="shared" si="15"/>
        <v>7076.18</v>
      </c>
      <c r="H79" s="14">
        <v>14</v>
      </c>
      <c r="I79" s="14">
        <v>0</v>
      </c>
      <c r="J79" s="14">
        <v>12</v>
      </c>
      <c r="K79" s="14">
        <v>7</v>
      </c>
      <c r="L79" s="14">
        <v>7</v>
      </c>
      <c r="M79" s="13">
        <v>5</v>
      </c>
      <c r="N79" s="15">
        <f t="shared" ref="N79:N84" si="16">IF(H79=0,0,K79/H79)</f>
        <v>0.5</v>
      </c>
      <c r="O79" s="46">
        <v>7076.18</v>
      </c>
      <c r="P79" s="46">
        <v>7076.18</v>
      </c>
      <c r="Q79" s="45">
        <f t="shared" si="9"/>
        <v>1</v>
      </c>
      <c r="R79" s="46">
        <v>7076.18</v>
      </c>
      <c r="S79" s="45">
        <f t="shared" si="10"/>
        <v>1</v>
      </c>
      <c r="T79" s="44">
        <f t="shared" si="11"/>
        <v>0</v>
      </c>
      <c r="U79" s="15">
        <f t="shared" si="12"/>
        <v>0</v>
      </c>
    </row>
    <row r="80" spans="1:21" ht="18" customHeight="1">
      <c r="A80" s="23">
        <v>70</v>
      </c>
      <c r="B80" s="11" t="s">
        <v>22</v>
      </c>
      <c r="C80" s="31"/>
      <c r="D80" s="22" t="s">
        <v>61</v>
      </c>
      <c r="E80" s="30" t="s">
        <v>34</v>
      </c>
      <c r="F80" s="11" t="s">
        <v>176</v>
      </c>
      <c r="G80" s="20">
        <f t="shared" si="15"/>
        <v>3515.03</v>
      </c>
      <c r="H80" s="14">
        <v>14</v>
      </c>
      <c r="I80" s="14">
        <v>0</v>
      </c>
      <c r="J80" s="14">
        <v>12</v>
      </c>
      <c r="K80" s="14">
        <v>7</v>
      </c>
      <c r="L80" s="14">
        <v>7</v>
      </c>
      <c r="M80" s="13">
        <v>3</v>
      </c>
      <c r="N80" s="15">
        <f t="shared" si="16"/>
        <v>0.5</v>
      </c>
      <c r="O80" s="44">
        <v>3515.03</v>
      </c>
      <c r="P80" s="44">
        <v>3515.03</v>
      </c>
      <c r="Q80" s="45">
        <f t="shared" si="9"/>
        <v>1</v>
      </c>
      <c r="R80" s="44">
        <v>3515.03</v>
      </c>
      <c r="S80" s="45">
        <f t="shared" si="10"/>
        <v>1</v>
      </c>
      <c r="T80" s="44">
        <f t="shared" si="11"/>
        <v>0</v>
      </c>
      <c r="U80" s="15">
        <f t="shared" si="12"/>
        <v>0</v>
      </c>
    </row>
    <row r="81" spans="1:21" ht="19.5" customHeight="1">
      <c r="A81" s="23">
        <v>71</v>
      </c>
      <c r="B81" s="11" t="s">
        <v>22</v>
      </c>
      <c r="C81" s="31"/>
      <c r="D81" s="22" t="s">
        <v>213</v>
      </c>
      <c r="E81" s="30" t="s">
        <v>34</v>
      </c>
      <c r="F81" s="11" t="s">
        <v>214</v>
      </c>
      <c r="G81" s="20">
        <f t="shared" si="15"/>
        <v>6393.95</v>
      </c>
      <c r="H81" s="14">
        <v>8</v>
      </c>
      <c r="I81" s="14">
        <v>0</v>
      </c>
      <c r="J81" s="14">
        <v>6</v>
      </c>
      <c r="K81" s="14">
        <v>7</v>
      </c>
      <c r="L81" s="14">
        <v>11</v>
      </c>
      <c r="M81" s="13">
        <v>5</v>
      </c>
      <c r="N81" s="15">
        <f t="shared" si="16"/>
        <v>0.875</v>
      </c>
      <c r="O81" s="44">
        <v>6393.95</v>
      </c>
      <c r="P81" s="44">
        <v>6393.95</v>
      </c>
      <c r="Q81" s="45">
        <f t="shared" si="9"/>
        <v>1</v>
      </c>
      <c r="R81" s="44">
        <v>6393.95</v>
      </c>
      <c r="S81" s="45">
        <f t="shared" si="10"/>
        <v>1</v>
      </c>
      <c r="T81" s="44">
        <f t="shared" si="11"/>
        <v>0</v>
      </c>
      <c r="U81" s="15">
        <f t="shared" si="12"/>
        <v>0</v>
      </c>
    </row>
    <row r="82" spans="1:21">
      <c r="A82" s="23">
        <v>72</v>
      </c>
      <c r="B82" s="11" t="s">
        <v>22</v>
      </c>
      <c r="C82" s="31"/>
      <c r="D82" s="25" t="s">
        <v>79</v>
      </c>
      <c r="E82" s="35" t="s">
        <v>51</v>
      </c>
      <c r="F82" s="11" t="s">
        <v>177</v>
      </c>
      <c r="G82" s="20">
        <f t="shared" si="15"/>
        <v>14667.86</v>
      </c>
      <c r="H82" s="14">
        <v>52</v>
      </c>
      <c r="I82" s="14">
        <v>2</v>
      </c>
      <c r="J82" s="14">
        <v>26</v>
      </c>
      <c r="K82" s="14">
        <v>21</v>
      </c>
      <c r="L82" s="14">
        <v>35</v>
      </c>
      <c r="M82" s="13">
        <v>19</v>
      </c>
      <c r="N82" s="15">
        <f t="shared" si="16"/>
        <v>0.40384615384615385</v>
      </c>
      <c r="O82" s="48">
        <v>14667.86</v>
      </c>
      <c r="P82" s="48">
        <v>14667.86</v>
      </c>
      <c r="Q82" s="45">
        <f t="shared" si="9"/>
        <v>1</v>
      </c>
      <c r="R82" s="48">
        <v>14667.86</v>
      </c>
      <c r="S82" s="45">
        <f t="shared" si="10"/>
        <v>1</v>
      </c>
      <c r="T82" s="44">
        <f t="shared" si="11"/>
        <v>0</v>
      </c>
      <c r="U82" s="15">
        <f t="shared" si="12"/>
        <v>0</v>
      </c>
    </row>
    <row r="83" spans="1:21">
      <c r="A83" s="23">
        <v>73</v>
      </c>
      <c r="B83" s="11" t="s">
        <v>22</v>
      </c>
      <c r="C83" s="31"/>
      <c r="D83" s="24" t="s">
        <v>178</v>
      </c>
      <c r="E83" s="32" t="s">
        <v>34</v>
      </c>
      <c r="F83" s="11" t="s">
        <v>179</v>
      </c>
      <c r="G83" s="20">
        <f t="shared" si="15"/>
        <v>13504.369000000001</v>
      </c>
      <c r="H83" s="14">
        <v>21</v>
      </c>
      <c r="I83" s="14">
        <v>3</v>
      </c>
      <c r="J83" s="14">
        <v>15</v>
      </c>
      <c r="K83" s="14">
        <v>12</v>
      </c>
      <c r="L83" s="14">
        <v>19</v>
      </c>
      <c r="M83" s="13">
        <v>5</v>
      </c>
      <c r="N83" s="15">
        <f t="shared" si="16"/>
        <v>0.5714285714285714</v>
      </c>
      <c r="O83" s="44">
        <v>13504.369000000001</v>
      </c>
      <c r="P83" s="44">
        <v>13504.369000000001</v>
      </c>
      <c r="Q83" s="45">
        <f t="shared" si="9"/>
        <v>1</v>
      </c>
      <c r="R83" s="44">
        <v>13504.369000000001</v>
      </c>
      <c r="S83" s="45">
        <f t="shared" si="10"/>
        <v>1</v>
      </c>
      <c r="T83" s="44">
        <f t="shared" si="11"/>
        <v>0</v>
      </c>
      <c r="U83" s="15">
        <f t="shared" si="12"/>
        <v>0</v>
      </c>
    </row>
    <row r="84" spans="1:21">
      <c r="A84" s="112" t="s">
        <v>27</v>
      </c>
      <c r="B84" s="112"/>
      <c r="C84" s="112"/>
      <c r="D84" s="112"/>
      <c r="E84" s="112"/>
      <c r="F84" s="112"/>
      <c r="G84" s="13">
        <f t="shared" ref="G84:M84" si="17">SUM(G6:G83)</f>
        <v>977694.93900000025</v>
      </c>
      <c r="H84" s="19">
        <f t="shared" si="17"/>
        <v>1585</v>
      </c>
      <c r="I84" s="19">
        <f t="shared" si="17"/>
        <v>167</v>
      </c>
      <c r="J84" s="19">
        <f t="shared" si="17"/>
        <v>1068</v>
      </c>
      <c r="K84" s="19">
        <f t="shared" si="17"/>
        <v>835</v>
      </c>
      <c r="L84" s="19">
        <f t="shared" si="17"/>
        <v>1271</v>
      </c>
      <c r="M84" s="19">
        <f t="shared" si="17"/>
        <v>510</v>
      </c>
      <c r="N84" s="15">
        <f t="shared" si="16"/>
        <v>0.52681388012618302</v>
      </c>
      <c r="O84" s="46">
        <f>SUM(O6:O83)</f>
        <v>977694.93900000025</v>
      </c>
      <c r="P84" s="46">
        <f>SUM(P6:P83)</f>
        <v>977694.93900000025</v>
      </c>
      <c r="Q84" s="45">
        <f t="shared" si="9"/>
        <v>1</v>
      </c>
      <c r="R84" s="46">
        <f>SUM(R6:R83)</f>
        <v>977689.93900000025</v>
      </c>
      <c r="S84" s="45">
        <f t="shared" si="10"/>
        <v>0.99999488593036479</v>
      </c>
      <c r="T84" s="46">
        <f>SUM(T6:T83)</f>
        <v>4</v>
      </c>
      <c r="U84" s="15">
        <f t="shared" si="12"/>
        <v>4.091255708136584E-6</v>
      </c>
    </row>
  </sheetData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4:F8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6.xml><?xml version="1.0" encoding="utf-8"?>
<worksheet xmlns="http://schemas.openxmlformats.org/spreadsheetml/2006/main" xmlns:r="http://schemas.openxmlformats.org/officeDocument/2006/relationships">
  <dimension ref="A1:U88"/>
  <sheetViews>
    <sheetView topLeftCell="A79" workbookViewId="0">
      <selection activeCell="M85" sqref="M85"/>
    </sheetView>
  </sheetViews>
  <sheetFormatPr defaultRowHeight="15"/>
  <cols>
    <col min="2" max="2" width="15.7109375"/>
    <col min="3" max="3" width="17.28515625"/>
    <col min="4" max="4" width="42.7109375"/>
    <col min="5" max="5" width="24.28515625"/>
    <col min="6" max="6" width="16"/>
    <col min="7" max="7" width="16.85546875"/>
    <col min="8" max="8" width="12.28515625"/>
    <col min="9" max="9" width="19.5703125"/>
    <col min="10" max="10" width="12.5703125"/>
    <col min="11" max="11" width="12.28515625"/>
    <col min="12" max="12" width="13.85546875"/>
    <col min="13" max="13" width="14.140625"/>
    <col min="14" max="14" width="15.7109375"/>
    <col min="15" max="15" width="16" style="43"/>
    <col min="16" max="16" width="13.140625" style="43"/>
    <col min="17" max="17" width="14.140625" style="43"/>
    <col min="18" max="18" width="10.85546875"/>
    <col min="20" max="1025" width="8.7109375"/>
  </cols>
  <sheetData>
    <row r="1" spans="1:21" ht="44.25" customHeight="1">
      <c r="A1" s="116" t="s">
        <v>249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3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37" si="0">(P6)</f>
        <v>8878.44</v>
      </c>
      <c r="H6" s="14">
        <v>23</v>
      </c>
      <c r="I6" s="14">
        <v>4</v>
      </c>
      <c r="J6" s="14">
        <v>12</v>
      </c>
      <c r="K6" s="14">
        <v>12</v>
      </c>
      <c r="L6" s="14">
        <v>14</v>
      </c>
      <c r="M6" s="13">
        <v>7</v>
      </c>
      <c r="N6" s="15">
        <f t="shared" ref="N6:N39" si="1">IF(H6=0,0,K6/H6)</f>
        <v>0.52173913043478259</v>
      </c>
      <c r="O6" s="44">
        <v>8878.44</v>
      </c>
      <c r="P6" s="44">
        <v>8878.44</v>
      </c>
      <c r="Q6" s="45">
        <f t="shared" ref="Q6:Q39" si="2">IF(O6=0,0,P6/O6)</f>
        <v>1</v>
      </c>
      <c r="R6" s="44">
        <v>8878.44</v>
      </c>
      <c r="S6" s="45">
        <f t="shared" ref="S6:S39" si="3">IF(P6=0,0,R6/P6)</f>
        <v>1</v>
      </c>
      <c r="T6" s="44">
        <f t="shared" ref="T6:T39" si="4">(P6-R6)</f>
        <v>0</v>
      </c>
      <c r="U6" s="15">
        <f t="shared" ref="U6:U39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1629.85</v>
      </c>
      <c r="H7" s="14">
        <v>6</v>
      </c>
      <c r="I7" s="14">
        <v>0</v>
      </c>
      <c r="J7" s="14">
        <v>1</v>
      </c>
      <c r="K7" s="14">
        <v>6</v>
      </c>
      <c r="L7" s="14">
        <v>6</v>
      </c>
      <c r="M7" s="13">
        <v>6</v>
      </c>
      <c r="N7" s="15">
        <f t="shared" si="1"/>
        <v>1</v>
      </c>
      <c r="O7" s="44">
        <v>1629.85</v>
      </c>
      <c r="P7" s="44">
        <v>1629.85</v>
      </c>
      <c r="Q7" s="45">
        <f t="shared" si="2"/>
        <v>1</v>
      </c>
      <c r="R7" s="44">
        <v>1629.85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v>18</v>
      </c>
      <c r="I8" s="14">
        <v>4</v>
      </c>
      <c r="J8" s="14">
        <v>12</v>
      </c>
      <c r="K8" s="14">
        <v>2</v>
      </c>
      <c r="L8" s="14">
        <v>3</v>
      </c>
      <c r="M8" s="13">
        <v>2</v>
      </c>
      <c r="N8" s="15">
        <f t="shared" si="1"/>
        <v>0.1111111111111111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v>30</v>
      </c>
      <c r="I9" s="14">
        <v>0</v>
      </c>
      <c r="J9" s="14">
        <v>28</v>
      </c>
      <c r="K9" s="14">
        <v>11</v>
      </c>
      <c r="L9" s="14">
        <v>15</v>
      </c>
      <c r="M9" s="13">
        <v>5</v>
      </c>
      <c r="N9" s="15">
        <f t="shared" si="1"/>
        <v>0.36666666666666664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5944.12</v>
      </c>
      <c r="H10" s="14">
        <v>8</v>
      </c>
      <c r="I10" s="14">
        <v>0</v>
      </c>
      <c r="J10" s="14">
        <v>6</v>
      </c>
      <c r="K10" s="14">
        <v>5</v>
      </c>
      <c r="L10" s="14">
        <v>7</v>
      </c>
      <c r="M10" s="13">
        <v>2</v>
      </c>
      <c r="N10" s="15">
        <f t="shared" si="1"/>
        <v>0.625</v>
      </c>
      <c r="O10" s="44">
        <v>5944.12</v>
      </c>
      <c r="P10" s="44">
        <v>5944.12</v>
      </c>
      <c r="Q10" s="45">
        <f t="shared" si="2"/>
        <v>1</v>
      </c>
      <c r="R10" s="44">
        <v>4328.32</v>
      </c>
      <c r="S10" s="45">
        <f t="shared" si="3"/>
        <v>0.72816834115058238</v>
      </c>
      <c r="T10" s="44">
        <f t="shared" si="4"/>
        <v>1615.8000000000002</v>
      </c>
      <c r="U10" s="15">
        <f t="shared" si="5"/>
        <v>0.27183165884941762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23445.53</v>
      </c>
      <c r="H11" s="14">
        <v>21</v>
      </c>
      <c r="I11" s="14">
        <v>2</v>
      </c>
      <c r="J11" s="14">
        <v>17</v>
      </c>
      <c r="K11" s="14">
        <v>18</v>
      </c>
      <c r="L11" s="14">
        <v>24</v>
      </c>
      <c r="M11" s="13">
        <v>13</v>
      </c>
      <c r="N11" s="15">
        <f t="shared" si="1"/>
        <v>0.8571428571428571</v>
      </c>
      <c r="O11" s="44">
        <v>23445.53</v>
      </c>
      <c r="P11" s="44">
        <v>23445.53</v>
      </c>
      <c r="Q11" s="45">
        <f t="shared" si="2"/>
        <v>1</v>
      </c>
      <c r="R11" s="44">
        <v>22672.47</v>
      </c>
      <c r="S11" s="45">
        <f t="shared" si="3"/>
        <v>0.96702740351785621</v>
      </c>
      <c r="T11" s="44">
        <f t="shared" si="4"/>
        <v>773.05999999999767</v>
      </c>
      <c r="U11" s="15">
        <f t="shared" si="5"/>
        <v>3.2972596482143832E-2</v>
      </c>
    </row>
    <row r="12" spans="1:21" ht="16.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4285.91</v>
      </c>
      <c r="H12" s="14">
        <v>15</v>
      </c>
      <c r="I12" s="14">
        <v>0</v>
      </c>
      <c r="J12" s="14">
        <v>14</v>
      </c>
      <c r="K12" s="14">
        <v>4</v>
      </c>
      <c r="L12" s="14">
        <v>5</v>
      </c>
      <c r="M12" s="13">
        <v>4</v>
      </c>
      <c r="N12" s="15">
        <f t="shared" si="1"/>
        <v>0.26666666666666666</v>
      </c>
      <c r="O12" s="44">
        <v>4285.91</v>
      </c>
      <c r="P12" s="44">
        <v>4285.91</v>
      </c>
      <c r="Q12" s="45">
        <f t="shared" si="2"/>
        <v>1</v>
      </c>
      <c r="R12" s="44">
        <v>4285.91</v>
      </c>
      <c r="S12" s="45">
        <f t="shared" si="3"/>
        <v>1</v>
      </c>
      <c r="T12" s="44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11254.96</v>
      </c>
      <c r="H13" s="14">
        <v>25</v>
      </c>
      <c r="I13" s="14">
        <v>1</v>
      </c>
      <c r="J13" s="14">
        <v>18</v>
      </c>
      <c r="K13" s="14">
        <v>15</v>
      </c>
      <c r="L13" s="14">
        <v>20</v>
      </c>
      <c r="M13" s="13">
        <v>5</v>
      </c>
      <c r="N13" s="15">
        <f t="shared" si="1"/>
        <v>0.6</v>
      </c>
      <c r="O13" s="44">
        <v>11254.96</v>
      </c>
      <c r="P13" s="44">
        <v>11254.96</v>
      </c>
      <c r="Q13" s="45">
        <f t="shared" si="2"/>
        <v>1</v>
      </c>
      <c r="R13" s="44">
        <v>9572.9699999999993</v>
      </c>
      <c r="S13" s="45">
        <f t="shared" si="3"/>
        <v>0.85055566612409106</v>
      </c>
      <c r="T13" s="44">
        <f t="shared" si="4"/>
        <v>1681.9899999999998</v>
      </c>
      <c r="U13" s="15">
        <f t="shared" si="5"/>
        <v>0.14944433387590891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22988.53</v>
      </c>
      <c r="H14" s="14">
        <v>28</v>
      </c>
      <c r="I14" s="14">
        <v>4</v>
      </c>
      <c r="J14" s="14">
        <v>17</v>
      </c>
      <c r="K14" s="14">
        <v>16</v>
      </c>
      <c r="L14" s="14">
        <v>23</v>
      </c>
      <c r="M14" s="13">
        <v>11</v>
      </c>
      <c r="N14" s="15">
        <f t="shared" si="1"/>
        <v>0.5714285714285714</v>
      </c>
      <c r="O14" s="44">
        <v>22988.53</v>
      </c>
      <c r="P14" s="44">
        <v>22988.53</v>
      </c>
      <c r="Q14" s="45">
        <f t="shared" si="2"/>
        <v>1</v>
      </c>
      <c r="R14" s="44">
        <v>21437.45</v>
      </c>
      <c r="S14" s="45">
        <f t="shared" si="3"/>
        <v>0.93252809118286384</v>
      </c>
      <c r="T14" s="44">
        <f t="shared" si="4"/>
        <v>1551.0799999999981</v>
      </c>
      <c r="U14" s="15">
        <f t="shared" si="5"/>
        <v>6.747190881713612E-2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8116.73</v>
      </c>
      <c r="H15" s="14">
        <v>14</v>
      </c>
      <c r="I15" s="14">
        <v>0</v>
      </c>
      <c r="J15" s="14">
        <v>13</v>
      </c>
      <c r="K15" s="14">
        <v>9</v>
      </c>
      <c r="L15" s="14">
        <v>12</v>
      </c>
      <c r="M15" s="13">
        <v>5</v>
      </c>
      <c r="N15" s="15">
        <f t="shared" si="1"/>
        <v>0.6428571428571429</v>
      </c>
      <c r="O15" s="44">
        <v>8116.73</v>
      </c>
      <c r="P15" s="44">
        <v>8116.73</v>
      </c>
      <c r="Q15" s="45">
        <f t="shared" si="2"/>
        <v>1</v>
      </c>
      <c r="R15" s="44">
        <v>8116.73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34764.92</v>
      </c>
      <c r="H16" s="14">
        <v>56</v>
      </c>
      <c r="I16" s="14">
        <v>3</v>
      </c>
      <c r="J16" s="14">
        <v>33</v>
      </c>
      <c r="K16" s="14">
        <v>39</v>
      </c>
      <c r="L16" s="14">
        <v>50</v>
      </c>
      <c r="M16" s="13">
        <v>24</v>
      </c>
      <c r="N16" s="15">
        <f t="shared" si="1"/>
        <v>0.6964285714285714</v>
      </c>
      <c r="O16" s="44">
        <v>34764.92</v>
      </c>
      <c r="P16" s="44">
        <v>34764.92</v>
      </c>
      <c r="Q16" s="45">
        <f t="shared" si="2"/>
        <v>1</v>
      </c>
      <c r="R16" s="44">
        <v>26364.05</v>
      </c>
      <c r="S16" s="45">
        <f t="shared" si="3"/>
        <v>0.75835209745916288</v>
      </c>
      <c r="T16" s="44">
        <f t="shared" si="4"/>
        <v>8400.869999999999</v>
      </c>
      <c r="U16" s="15">
        <f t="shared" si="5"/>
        <v>0.24164790254083712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24370.240000000002</v>
      </c>
      <c r="H17" s="14">
        <v>24</v>
      </c>
      <c r="I17" s="14">
        <v>2</v>
      </c>
      <c r="J17" s="14">
        <v>16</v>
      </c>
      <c r="K17" s="14">
        <v>18</v>
      </c>
      <c r="L17" s="14">
        <v>32</v>
      </c>
      <c r="M17" s="13">
        <v>11</v>
      </c>
      <c r="N17" s="15">
        <f t="shared" si="1"/>
        <v>0.75</v>
      </c>
      <c r="O17" s="44">
        <v>24370.240000000002</v>
      </c>
      <c r="P17" s="44">
        <v>24370.240000000002</v>
      </c>
      <c r="Q17" s="45">
        <f t="shared" si="2"/>
        <v>1</v>
      </c>
      <c r="R17" s="44">
        <v>23415.279999999999</v>
      </c>
      <c r="S17" s="45">
        <f t="shared" si="3"/>
        <v>0.96081450162164994</v>
      </c>
      <c r="T17" s="44">
        <f t="shared" si="4"/>
        <v>954.96000000000276</v>
      </c>
      <c r="U17" s="15">
        <f t="shared" si="5"/>
        <v>3.91854983783501E-2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13632.29</v>
      </c>
      <c r="H18" s="14">
        <v>26</v>
      </c>
      <c r="I18" s="14">
        <v>6</v>
      </c>
      <c r="J18" s="14">
        <v>12</v>
      </c>
      <c r="K18" s="14">
        <v>18</v>
      </c>
      <c r="L18" s="14">
        <v>23</v>
      </c>
      <c r="M18" s="13">
        <v>13</v>
      </c>
      <c r="N18" s="15">
        <f t="shared" si="1"/>
        <v>0.69230769230769229</v>
      </c>
      <c r="O18" s="44">
        <v>13632.29</v>
      </c>
      <c r="P18" s="44">
        <v>13632.29</v>
      </c>
      <c r="Q18" s="45">
        <f t="shared" si="2"/>
        <v>1</v>
      </c>
      <c r="R18" s="44">
        <v>12990.79</v>
      </c>
      <c r="S18" s="45">
        <f t="shared" si="3"/>
        <v>0.95294260905541184</v>
      </c>
      <c r="T18" s="44">
        <f t="shared" si="4"/>
        <v>641.5</v>
      </c>
      <c r="U18" s="15">
        <f t="shared" si="5"/>
        <v>4.7057390944588176E-2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33153.949999999997</v>
      </c>
      <c r="H19" s="14">
        <v>29</v>
      </c>
      <c r="I19" s="14">
        <v>6</v>
      </c>
      <c r="J19" s="14">
        <v>19</v>
      </c>
      <c r="K19" s="14">
        <v>22</v>
      </c>
      <c r="L19" s="14">
        <v>30</v>
      </c>
      <c r="M19" s="13">
        <v>18</v>
      </c>
      <c r="N19" s="15">
        <f t="shared" si="1"/>
        <v>0.75862068965517238</v>
      </c>
      <c r="O19" s="44">
        <v>33153.949999999997</v>
      </c>
      <c r="P19" s="44">
        <v>33153.949999999997</v>
      </c>
      <c r="Q19" s="45">
        <f t="shared" si="2"/>
        <v>1</v>
      </c>
      <c r="R19" s="44">
        <v>33153.949999999997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9294.99</v>
      </c>
      <c r="H20" s="14">
        <v>28</v>
      </c>
      <c r="I20" s="14">
        <v>2</v>
      </c>
      <c r="J20" s="14">
        <v>19</v>
      </c>
      <c r="K20" s="14">
        <v>10</v>
      </c>
      <c r="L20" s="14">
        <v>16</v>
      </c>
      <c r="M20" s="13">
        <v>8</v>
      </c>
      <c r="N20" s="15">
        <f t="shared" si="1"/>
        <v>0.35714285714285715</v>
      </c>
      <c r="O20" s="44">
        <v>9294.99</v>
      </c>
      <c r="P20" s="44">
        <v>9294.99</v>
      </c>
      <c r="Q20" s="45">
        <f t="shared" si="2"/>
        <v>1</v>
      </c>
      <c r="R20" s="44">
        <v>9294.99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13124.63</v>
      </c>
      <c r="H21" s="14">
        <v>27</v>
      </c>
      <c r="I21" s="14">
        <v>3</v>
      </c>
      <c r="J21" s="14">
        <v>23</v>
      </c>
      <c r="K21" s="14">
        <v>14</v>
      </c>
      <c r="L21" s="14">
        <v>16</v>
      </c>
      <c r="M21" s="13">
        <v>4</v>
      </c>
      <c r="N21" s="15">
        <f t="shared" si="1"/>
        <v>0.51851851851851849</v>
      </c>
      <c r="O21" s="44">
        <v>13124.63</v>
      </c>
      <c r="P21" s="44">
        <v>13124.63</v>
      </c>
      <c r="Q21" s="45">
        <f t="shared" si="2"/>
        <v>1</v>
      </c>
      <c r="R21" s="44">
        <v>13124.63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29523.03</v>
      </c>
      <c r="H22" s="14">
        <v>39</v>
      </c>
      <c r="I22" s="14">
        <v>9</v>
      </c>
      <c r="J22" s="14">
        <v>18</v>
      </c>
      <c r="K22" s="14">
        <v>24</v>
      </c>
      <c r="L22" s="14">
        <v>49</v>
      </c>
      <c r="M22" s="13">
        <v>16</v>
      </c>
      <c r="N22" s="15">
        <f t="shared" si="1"/>
        <v>0.61538461538461542</v>
      </c>
      <c r="O22" s="44">
        <v>29523.03</v>
      </c>
      <c r="P22" s="44">
        <v>29523.03</v>
      </c>
      <c r="Q22" s="45">
        <f t="shared" si="2"/>
        <v>1</v>
      </c>
      <c r="R22" s="44">
        <v>29523.03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32892.800000000003</v>
      </c>
      <c r="H23" s="14">
        <v>36</v>
      </c>
      <c r="I23" s="14">
        <v>7</v>
      </c>
      <c r="J23" s="14">
        <v>29</v>
      </c>
      <c r="K23" s="14">
        <v>30</v>
      </c>
      <c r="L23" s="14">
        <v>49</v>
      </c>
      <c r="M23" s="13">
        <v>10</v>
      </c>
      <c r="N23" s="15">
        <f t="shared" si="1"/>
        <v>0.83333333333333337</v>
      </c>
      <c r="O23" s="44">
        <v>32892.800000000003</v>
      </c>
      <c r="P23" s="44">
        <v>32892.800000000003</v>
      </c>
      <c r="Q23" s="45">
        <f t="shared" si="2"/>
        <v>1</v>
      </c>
      <c r="R23" s="44">
        <v>32892.800000000003</v>
      </c>
      <c r="S23" s="45">
        <f t="shared" si="3"/>
        <v>1</v>
      </c>
      <c r="T23" s="44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4" t="s">
        <v>105</v>
      </c>
      <c r="E24" s="24" t="s">
        <v>47</v>
      </c>
      <c r="F24" s="11" t="s">
        <v>106</v>
      </c>
      <c r="G24" s="20">
        <f t="shared" si="0"/>
        <v>8657.83</v>
      </c>
      <c r="H24" s="14">
        <v>17</v>
      </c>
      <c r="I24" s="14">
        <v>0</v>
      </c>
      <c r="J24" s="14">
        <v>10</v>
      </c>
      <c r="K24" s="14">
        <v>11</v>
      </c>
      <c r="L24" s="14">
        <v>17</v>
      </c>
      <c r="M24" s="13">
        <v>9</v>
      </c>
      <c r="N24" s="15">
        <f t="shared" si="1"/>
        <v>0.6470588235294118</v>
      </c>
      <c r="O24" s="44">
        <v>8657.83</v>
      </c>
      <c r="P24" s="44">
        <v>8657.83</v>
      </c>
      <c r="Q24" s="45">
        <f t="shared" si="2"/>
        <v>1</v>
      </c>
      <c r="R24" s="44">
        <v>8657.83</v>
      </c>
      <c r="S24" s="45">
        <f t="shared" si="3"/>
        <v>1</v>
      </c>
      <c r="T24" s="44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39519.65</v>
      </c>
      <c r="H25" s="14">
        <v>38</v>
      </c>
      <c r="I25" s="14">
        <v>2</v>
      </c>
      <c r="J25" s="14">
        <v>34</v>
      </c>
      <c r="K25" s="14">
        <v>31</v>
      </c>
      <c r="L25" s="14">
        <v>63</v>
      </c>
      <c r="M25" s="13">
        <v>10</v>
      </c>
      <c r="N25" s="15">
        <f t="shared" si="1"/>
        <v>0.81578947368421051</v>
      </c>
      <c r="O25" s="44">
        <v>39519.65</v>
      </c>
      <c r="P25" s="44">
        <v>39519.65</v>
      </c>
      <c r="Q25" s="45">
        <f t="shared" si="2"/>
        <v>1</v>
      </c>
      <c r="R25" s="44">
        <v>39519.65</v>
      </c>
      <c r="S25" s="45">
        <f t="shared" si="3"/>
        <v>1</v>
      </c>
      <c r="T25" s="44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5" t="s">
        <v>108</v>
      </c>
      <c r="E26" s="30" t="s">
        <v>34</v>
      </c>
      <c r="F26" s="11" t="s">
        <v>237</v>
      </c>
      <c r="G26" s="20">
        <f t="shared" si="0"/>
        <v>4184.51</v>
      </c>
      <c r="H26" s="14">
        <v>6</v>
      </c>
      <c r="I26" s="14">
        <v>0</v>
      </c>
      <c r="J26" s="14">
        <v>5</v>
      </c>
      <c r="K26" s="14">
        <v>4</v>
      </c>
      <c r="L26" s="14">
        <v>6</v>
      </c>
      <c r="M26" s="13">
        <v>2</v>
      </c>
      <c r="N26" s="15">
        <f t="shared" si="1"/>
        <v>0.66666666666666663</v>
      </c>
      <c r="O26" s="44">
        <v>4184.51</v>
      </c>
      <c r="P26" s="44">
        <v>4184.51</v>
      </c>
      <c r="Q26" s="45">
        <f t="shared" si="2"/>
        <v>1</v>
      </c>
      <c r="R26" s="44">
        <v>2162.38</v>
      </c>
      <c r="S26" s="45">
        <f t="shared" si="3"/>
        <v>0.51675823453642122</v>
      </c>
      <c r="T26" s="44">
        <f t="shared" si="4"/>
        <v>2022.13</v>
      </c>
      <c r="U26" s="15">
        <f t="shared" si="5"/>
        <v>0.48324176546357878</v>
      </c>
    </row>
    <row r="27" spans="1:21" ht="23.25" customHeight="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3891.36</v>
      </c>
      <c r="H27" s="14">
        <v>17</v>
      </c>
      <c r="I27" s="14">
        <v>4</v>
      </c>
      <c r="J27" s="14">
        <v>12</v>
      </c>
      <c r="K27" s="14">
        <v>12</v>
      </c>
      <c r="L27" s="14">
        <v>15</v>
      </c>
      <c r="M27" s="13">
        <v>9</v>
      </c>
      <c r="N27" s="15">
        <f t="shared" si="1"/>
        <v>0.70588235294117652</v>
      </c>
      <c r="O27" s="44">
        <v>3891.36</v>
      </c>
      <c r="P27" s="44">
        <v>3891.36</v>
      </c>
      <c r="Q27" s="45">
        <f t="shared" si="2"/>
        <v>1</v>
      </c>
      <c r="R27" s="44">
        <v>3891.36</v>
      </c>
      <c r="S27" s="45">
        <f t="shared" si="3"/>
        <v>1</v>
      </c>
      <c r="T27" s="44">
        <f t="shared" si="4"/>
        <v>0</v>
      </c>
      <c r="U27" s="15">
        <f t="shared" si="5"/>
        <v>0</v>
      </c>
    </row>
    <row r="28" spans="1:21" ht="20.25" customHeight="1">
      <c r="A28" s="23"/>
      <c r="B28" s="11" t="s">
        <v>22</v>
      </c>
      <c r="C28" s="31"/>
      <c r="D28" s="22" t="s">
        <v>218</v>
      </c>
      <c r="E28" s="30" t="s">
        <v>34</v>
      </c>
      <c r="F28" s="11" t="s">
        <v>219</v>
      </c>
      <c r="G28" s="20">
        <f t="shared" si="0"/>
        <v>2295.37</v>
      </c>
      <c r="H28" s="14">
        <v>10</v>
      </c>
      <c r="I28" s="14">
        <v>0</v>
      </c>
      <c r="J28" s="14">
        <v>10</v>
      </c>
      <c r="K28" s="14">
        <v>8</v>
      </c>
      <c r="L28" s="14">
        <v>12</v>
      </c>
      <c r="M28" s="13">
        <v>3</v>
      </c>
      <c r="N28" s="15">
        <f t="shared" si="1"/>
        <v>0.8</v>
      </c>
      <c r="O28" s="44">
        <v>2295.37</v>
      </c>
      <c r="P28" s="44">
        <v>2295.37</v>
      </c>
      <c r="Q28" s="45">
        <f t="shared" si="2"/>
        <v>1</v>
      </c>
      <c r="R28" s="44">
        <v>1681.47</v>
      </c>
      <c r="S28" s="45">
        <f t="shared" si="3"/>
        <v>0.73254856515507305</v>
      </c>
      <c r="T28" s="44">
        <f t="shared" si="4"/>
        <v>613.89999999999986</v>
      </c>
      <c r="U28" s="15">
        <f t="shared" si="5"/>
        <v>0.26745143484492689</v>
      </c>
    </row>
    <row r="29" spans="1:21">
      <c r="A29" s="23">
        <v>23</v>
      </c>
      <c r="B29" s="11" t="s">
        <v>22</v>
      </c>
      <c r="C29" s="31"/>
      <c r="D29" s="25" t="s">
        <v>46</v>
      </c>
      <c r="E29" s="30" t="s">
        <v>47</v>
      </c>
      <c r="F29" s="11" t="s">
        <v>111</v>
      </c>
      <c r="G29" s="20">
        <f t="shared" si="0"/>
        <v>41995.71</v>
      </c>
      <c r="H29" s="14">
        <v>56</v>
      </c>
      <c r="I29" s="14">
        <v>9</v>
      </c>
      <c r="J29" s="14">
        <v>30</v>
      </c>
      <c r="K29" s="14">
        <v>31</v>
      </c>
      <c r="L29" s="14">
        <v>63</v>
      </c>
      <c r="M29" s="13">
        <v>17</v>
      </c>
      <c r="N29" s="15">
        <f t="shared" si="1"/>
        <v>0.5535714285714286</v>
      </c>
      <c r="O29" s="44">
        <v>41995.71</v>
      </c>
      <c r="P29" s="44">
        <v>41995.71</v>
      </c>
      <c r="Q29" s="45">
        <f t="shared" si="2"/>
        <v>1</v>
      </c>
      <c r="R29" s="44">
        <v>35070.800000000003</v>
      </c>
      <c r="S29" s="45">
        <f t="shared" si="3"/>
        <v>0.83510434756312024</v>
      </c>
      <c r="T29" s="44">
        <f t="shared" si="4"/>
        <v>6924.9099999999962</v>
      </c>
      <c r="U29" s="15">
        <f t="shared" si="5"/>
        <v>0.16489565243687979</v>
      </c>
    </row>
    <row r="30" spans="1:21">
      <c r="A30" s="23">
        <v>24</v>
      </c>
      <c r="B30" s="11" t="s">
        <v>22</v>
      </c>
      <c r="C30" s="31"/>
      <c r="D30" s="25" t="s">
        <v>48</v>
      </c>
      <c r="E30" s="30" t="s">
        <v>26</v>
      </c>
      <c r="F30" s="11" t="s">
        <v>112</v>
      </c>
      <c r="G30" s="20">
        <f t="shared" si="0"/>
        <v>4566.4399999999996</v>
      </c>
      <c r="H30" s="14">
        <v>17</v>
      </c>
      <c r="I30" s="14">
        <v>3</v>
      </c>
      <c r="J30" s="14">
        <v>10</v>
      </c>
      <c r="K30" s="14">
        <v>4</v>
      </c>
      <c r="L30" s="14">
        <v>6</v>
      </c>
      <c r="M30" s="13">
        <v>1</v>
      </c>
      <c r="N30" s="15">
        <f t="shared" si="1"/>
        <v>0.23529411764705882</v>
      </c>
      <c r="O30" s="44">
        <v>4566.4399999999996</v>
      </c>
      <c r="P30" s="44">
        <v>4566.4399999999996</v>
      </c>
      <c r="Q30" s="45">
        <f t="shared" si="2"/>
        <v>1</v>
      </c>
      <c r="R30" s="44">
        <v>0</v>
      </c>
      <c r="S30" s="45">
        <f t="shared" si="3"/>
        <v>0</v>
      </c>
      <c r="T30" s="44">
        <f t="shared" si="4"/>
        <v>4566.4399999999996</v>
      </c>
      <c r="U30" s="15">
        <f t="shared" si="5"/>
        <v>1</v>
      </c>
    </row>
    <row r="31" spans="1:21">
      <c r="A31" s="23">
        <v>25</v>
      </c>
      <c r="B31" s="11" t="s">
        <v>22</v>
      </c>
      <c r="C31" s="31"/>
      <c r="D31" s="24" t="s">
        <v>113</v>
      </c>
      <c r="E31" s="30" t="s">
        <v>34</v>
      </c>
      <c r="F31" s="11" t="s">
        <v>114</v>
      </c>
      <c r="G31" s="20">
        <f t="shared" si="0"/>
        <v>8023</v>
      </c>
      <c r="H31" s="14">
        <f>SUM(I31+J31)</f>
        <v>9</v>
      </c>
      <c r="I31" s="14">
        <v>0</v>
      </c>
      <c r="J31" s="14">
        <v>9</v>
      </c>
      <c r="K31" s="14">
        <v>7</v>
      </c>
      <c r="L31" s="14">
        <v>8</v>
      </c>
      <c r="M31" s="13">
        <v>1</v>
      </c>
      <c r="N31" s="15">
        <f t="shared" si="1"/>
        <v>0.77777777777777779</v>
      </c>
      <c r="O31" s="44">
        <v>8023</v>
      </c>
      <c r="P31" s="44">
        <v>8023</v>
      </c>
      <c r="Q31" s="45">
        <f t="shared" si="2"/>
        <v>1</v>
      </c>
      <c r="R31" s="44">
        <v>8023</v>
      </c>
      <c r="S31" s="45">
        <f t="shared" si="3"/>
        <v>1</v>
      </c>
      <c r="T31" s="44">
        <f t="shared" si="4"/>
        <v>0</v>
      </c>
      <c r="U31" s="15">
        <f t="shared" si="5"/>
        <v>0</v>
      </c>
    </row>
    <row r="32" spans="1:21">
      <c r="A32" s="23">
        <v>26</v>
      </c>
      <c r="B32" s="11" t="s">
        <v>22</v>
      </c>
      <c r="C32" s="31"/>
      <c r="D32" s="22" t="s">
        <v>49</v>
      </c>
      <c r="E32" s="30" t="s">
        <v>34</v>
      </c>
      <c r="F32" s="11" t="s">
        <v>115</v>
      </c>
      <c r="G32" s="20">
        <f t="shared" si="0"/>
        <v>15079.33</v>
      </c>
      <c r="H32" s="14">
        <v>11</v>
      </c>
      <c r="I32" s="14">
        <v>2</v>
      </c>
      <c r="J32" s="14">
        <v>9</v>
      </c>
      <c r="K32" s="14">
        <v>9</v>
      </c>
      <c r="L32" s="14">
        <v>15</v>
      </c>
      <c r="M32" s="13">
        <v>8</v>
      </c>
      <c r="N32" s="15">
        <f t="shared" si="1"/>
        <v>0.81818181818181823</v>
      </c>
      <c r="O32" s="44">
        <v>15079.33</v>
      </c>
      <c r="P32" s="44">
        <v>15079.33</v>
      </c>
      <c r="Q32" s="45">
        <f t="shared" si="2"/>
        <v>1</v>
      </c>
      <c r="R32" s="44">
        <v>15079.33</v>
      </c>
      <c r="S32" s="45">
        <f t="shared" si="3"/>
        <v>1</v>
      </c>
      <c r="T32" s="44">
        <f t="shared" si="4"/>
        <v>0</v>
      </c>
      <c r="U32" s="15">
        <f t="shared" si="5"/>
        <v>0</v>
      </c>
    </row>
    <row r="33" spans="1:21">
      <c r="A33" s="23">
        <v>27</v>
      </c>
      <c r="B33" s="11" t="s">
        <v>22</v>
      </c>
      <c r="C33" s="31"/>
      <c r="D33" s="24" t="s">
        <v>116</v>
      </c>
      <c r="E33" s="30" t="s">
        <v>34</v>
      </c>
      <c r="F33" s="11" t="s">
        <v>117</v>
      </c>
      <c r="G33" s="20">
        <f t="shared" si="0"/>
        <v>6964.72</v>
      </c>
      <c r="H33" s="14">
        <v>10</v>
      </c>
      <c r="I33" s="14">
        <v>0</v>
      </c>
      <c r="J33" s="14">
        <v>8</v>
      </c>
      <c r="K33" s="14">
        <v>8</v>
      </c>
      <c r="L33" s="14">
        <v>11</v>
      </c>
      <c r="M33" s="13">
        <v>7</v>
      </c>
      <c r="N33" s="15">
        <f t="shared" si="1"/>
        <v>0.8</v>
      </c>
      <c r="O33" s="44">
        <v>6964.72</v>
      </c>
      <c r="P33" s="44">
        <v>6964.72</v>
      </c>
      <c r="Q33" s="45">
        <f t="shared" si="2"/>
        <v>1</v>
      </c>
      <c r="R33" s="44">
        <v>6173.02</v>
      </c>
      <c r="S33" s="45">
        <f t="shared" si="3"/>
        <v>0.88632708852617192</v>
      </c>
      <c r="T33" s="44">
        <f t="shared" si="4"/>
        <v>791.69999999999982</v>
      </c>
      <c r="U33" s="15">
        <f t="shared" si="5"/>
        <v>0.11367291147382806</v>
      </c>
    </row>
    <row r="34" spans="1:21">
      <c r="A34" s="23">
        <v>28</v>
      </c>
      <c r="B34" s="11" t="s">
        <v>22</v>
      </c>
      <c r="C34" s="31"/>
      <c r="D34" s="22" t="s">
        <v>67</v>
      </c>
      <c r="E34" s="30" t="s">
        <v>34</v>
      </c>
      <c r="F34" s="11" t="s">
        <v>118</v>
      </c>
      <c r="G34" s="20">
        <f t="shared" si="0"/>
        <v>16549.39</v>
      </c>
      <c r="H34" s="14">
        <v>23</v>
      </c>
      <c r="I34" s="14">
        <v>1</v>
      </c>
      <c r="J34" s="14">
        <v>14</v>
      </c>
      <c r="K34" s="14">
        <v>19</v>
      </c>
      <c r="L34" s="14">
        <v>26</v>
      </c>
      <c r="M34" s="13">
        <v>16</v>
      </c>
      <c r="N34" s="15">
        <f t="shared" si="1"/>
        <v>0.82608695652173914</v>
      </c>
      <c r="O34" s="44">
        <v>16549.39</v>
      </c>
      <c r="P34" s="44">
        <v>16549.39</v>
      </c>
      <c r="Q34" s="45">
        <f t="shared" si="2"/>
        <v>1</v>
      </c>
      <c r="R34" s="44">
        <v>15330.76</v>
      </c>
      <c r="S34" s="45">
        <f t="shared" si="3"/>
        <v>0.92636405329743277</v>
      </c>
      <c r="T34" s="44">
        <f t="shared" si="4"/>
        <v>1218.6299999999992</v>
      </c>
      <c r="U34" s="15">
        <f t="shared" si="5"/>
        <v>7.3635946702567234E-2</v>
      </c>
    </row>
    <row r="35" spans="1:21">
      <c r="A35" s="23">
        <v>29</v>
      </c>
      <c r="B35" s="11" t="s">
        <v>22</v>
      </c>
      <c r="C35" s="31"/>
      <c r="D35" s="25" t="s">
        <v>50</v>
      </c>
      <c r="E35" s="35" t="s">
        <v>51</v>
      </c>
      <c r="F35" s="11" t="s">
        <v>119</v>
      </c>
      <c r="G35" s="20">
        <f t="shared" si="0"/>
        <v>415.12</v>
      </c>
      <c r="H35" s="14">
        <v>4</v>
      </c>
      <c r="I35" s="14">
        <v>0</v>
      </c>
      <c r="J35" s="14">
        <v>0</v>
      </c>
      <c r="K35" s="14">
        <v>3</v>
      </c>
      <c r="L35" s="14">
        <v>3</v>
      </c>
      <c r="M35" s="13">
        <v>4</v>
      </c>
      <c r="N35" s="15">
        <f t="shared" si="1"/>
        <v>0.75</v>
      </c>
      <c r="O35" s="44">
        <v>415.12</v>
      </c>
      <c r="P35" s="44">
        <v>415.12</v>
      </c>
      <c r="Q35" s="45">
        <f t="shared" si="2"/>
        <v>1</v>
      </c>
      <c r="R35" s="44">
        <v>415.12</v>
      </c>
      <c r="S35" s="45">
        <f t="shared" si="3"/>
        <v>1</v>
      </c>
      <c r="T35" s="44">
        <f t="shared" si="4"/>
        <v>0</v>
      </c>
      <c r="U35" s="15">
        <f t="shared" si="5"/>
        <v>0</v>
      </c>
    </row>
    <row r="36" spans="1:21">
      <c r="A36" s="23">
        <v>30</v>
      </c>
      <c r="B36" s="11" t="s">
        <v>22</v>
      </c>
      <c r="C36" s="31"/>
      <c r="D36" s="22" t="s">
        <v>68</v>
      </c>
      <c r="E36" s="30" t="s">
        <v>34</v>
      </c>
      <c r="F36" s="11" t="s">
        <v>120</v>
      </c>
      <c r="G36" s="20">
        <f t="shared" si="0"/>
        <v>11568.44</v>
      </c>
      <c r="H36" s="14">
        <v>13</v>
      </c>
      <c r="I36" s="14">
        <v>1</v>
      </c>
      <c r="J36" s="14">
        <v>8</v>
      </c>
      <c r="K36" s="14">
        <v>11</v>
      </c>
      <c r="L36" s="14">
        <v>15</v>
      </c>
      <c r="M36" s="13">
        <v>8</v>
      </c>
      <c r="N36" s="15">
        <f t="shared" si="1"/>
        <v>0.84615384615384615</v>
      </c>
      <c r="O36" s="44">
        <v>11568.44</v>
      </c>
      <c r="P36" s="44">
        <v>11568.44</v>
      </c>
      <c r="Q36" s="45">
        <f t="shared" si="2"/>
        <v>1</v>
      </c>
      <c r="R36" s="44">
        <v>6070.67</v>
      </c>
      <c r="S36" s="45">
        <f t="shared" si="3"/>
        <v>0.52476133342092801</v>
      </c>
      <c r="T36" s="44">
        <f t="shared" si="4"/>
        <v>5497.77</v>
      </c>
      <c r="U36" s="15">
        <f t="shared" si="5"/>
        <v>0.47523866657907204</v>
      </c>
    </row>
    <row r="37" spans="1:21">
      <c r="A37" s="23">
        <v>31</v>
      </c>
      <c r="B37" s="11" t="s">
        <v>22</v>
      </c>
      <c r="C37" s="31"/>
      <c r="D37" s="24" t="s">
        <v>69</v>
      </c>
      <c r="E37" s="30" t="s">
        <v>47</v>
      </c>
      <c r="F37" s="11" t="s">
        <v>121</v>
      </c>
      <c r="G37" s="20">
        <f t="shared" si="0"/>
        <v>12490.29</v>
      </c>
      <c r="H37" s="14">
        <v>21</v>
      </c>
      <c r="I37" s="14">
        <v>4</v>
      </c>
      <c r="J37" s="14">
        <v>9</v>
      </c>
      <c r="K37" s="14">
        <v>11</v>
      </c>
      <c r="L37" s="14">
        <v>19</v>
      </c>
      <c r="M37" s="13">
        <v>4</v>
      </c>
      <c r="N37" s="15">
        <f t="shared" si="1"/>
        <v>0.52380952380952384</v>
      </c>
      <c r="O37" s="44">
        <v>12490.29</v>
      </c>
      <c r="P37" s="44">
        <v>12490.29</v>
      </c>
      <c r="Q37" s="45">
        <f t="shared" si="2"/>
        <v>1</v>
      </c>
      <c r="R37" s="44">
        <v>12490.29</v>
      </c>
      <c r="S37" s="45">
        <f t="shared" si="3"/>
        <v>1</v>
      </c>
      <c r="T37" s="44">
        <f t="shared" si="4"/>
        <v>0</v>
      </c>
      <c r="U37" s="15">
        <f t="shared" si="5"/>
        <v>0</v>
      </c>
    </row>
    <row r="38" spans="1:21">
      <c r="A38" s="23">
        <v>32</v>
      </c>
      <c r="B38" s="11" t="s">
        <v>22</v>
      </c>
      <c r="C38" s="31"/>
      <c r="D38" s="24" t="s">
        <v>122</v>
      </c>
      <c r="E38" s="30" t="s">
        <v>34</v>
      </c>
      <c r="F38" s="11" t="s">
        <v>123</v>
      </c>
      <c r="G38" s="20">
        <f t="shared" ref="G38:G69" si="6">(P38)</f>
        <v>5754.36</v>
      </c>
      <c r="H38" s="14">
        <v>12</v>
      </c>
      <c r="I38" s="14">
        <v>0</v>
      </c>
      <c r="J38" s="14">
        <v>8</v>
      </c>
      <c r="K38" s="14">
        <v>5</v>
      </c>
      <c r="L38" s="14">
        <v>7</v>
      </c>
      <c r="M38" s="13">
        <v>4</v>
      </c>
      <c r="N38" s="15">
        <f t="shared" si="1"/>
        <v>0.41666666666666669</v>
      </c>
      <c r="O38" s="44">
        <v>5754.36</v>
      </c>
      <c r="P38" s="44">
        <v>5754.36</v>
      </c>
      <c r="Q38" s="45">
        <f t="shared" si="2"/>
        <v>1</v>
      </c>
      <c r="R38" s="44">
        <v>5754.36</v>
      </c>
      <c r="S38" s="45">
        <f t="shared" si="3"/>
        <v>1</v>
      </c>
      <c r="T38" s="44">
        <f t="shared" si="4"/>
        <v>0</v>
      </c>
      <c r="U38" s="15">
        <f t="shared" si="5"/>
        <v>0</v>
      </c>
    </row>
    <row r="39" spans="1:21">
      <c r="A39" s="23">
        <v>33</v>
      </c>
      <c r="B39" s="11" t="s">
        <v>22</v>
      </c>
      <c r="C39" s="31"/>
      <c r="D39" s="22" t="s">
        <v>70</v>
      </c>
      <c r="E39" s="30" t="s">
        <v>34</v>
      </c>
      <c r="F39" s="11" t="s">
        <v>124</v>
      </c>
      <c r="G39" s="20">
        <f t="shared" si="6"/>
        <v>6648.56</v>
      </c>
      <c r="H39" s="14">
        <v>21</v>
      </c>
      <c r="I39" s="14">
        <v>2</v>
      </c>
      <c r="J39" s="14">
        <v>11</v>
      </c>
      <c r="K39" s="14">
        <v>11</v>
      </c>
      <c r="L39" s="14">
        <v>12</v>
      </c>
      <c r="M39" s="13">
        <v>9</v>
      </c>
      <c r="N39" s="15">
        <f t="shared" si="1"/>
        <v>0.52380952380952384</v>
      </c>
      <c r="O39" s="44">
        <v>6648.56</v>
      </c>
      <c r="P39" s="44">
        <v>6648.56</v>
      </c>
      <c r="Q39" s="45">
        <f t="shared" si="2"/>
        <v>1</v>
      </c>
      <c r="R39" s="44">
        <v>6648.56</v>
      </c>
      <c r="S39" s="45">
        <f t="shared" si="3"/>
        <v>1</v>
      </c>
      <c r="T39" s="44">
        <f t="shared" si="4"/>
        <v>0</v>
      </c>
      <c r="U39" s="15">
        <f t="shared" si="5"/>
        <v>0</v>
      </c>
    </row>
    <row r="40" spans="1:21">
      <c r="A40" s="23"/>
      <c r="B40" s="11"/>
      <c r="C40" s="31"/>
      <c r="D40" s="22" t="s">
        <v>238</v>
      </c>
      <c r="E40" s="30" t="s">
        <v>34</v>
      </c>
      <c r="F40" s="11" t="s">
        <v>239</v>
      </c>
      <c r="G40" s="20">
        <f t="shared" si="6"/>
        <v>0</v>
      </c>
      <c r="H40" s="14">
        <v>3</v>
      </c>
      <c r="I40" s="14"/>
      <c r="J40" s="14"/>
      <c r="K40" s="14"/>
      <c r="L40" s="14"/>
      <c r="M40" s="13"/>
      <c r="N40" s="15"/>
      <c r="O40" s="44"/>
      <c r="P40" s="44"/>
      <c r="Q40" s="45"/>
      <c r="R40" s="44"/>
      <c r="S40" s="45"/>
      <c r="T40" s="44"/>
      <c r="U40" s="15"/>
    </row>
    <row r="41" spans="1:21">
      <c r="A41" s="23">
        <v>34</v>
      </c>
      <c r="B41" s="11" t="s">
        <v>22</v>
      </c>
      <c r="C41" s="31"/>
      <c r="D41" s="25" t="s">
        <v>52</v>
      </c>
      <c r="E41" s="30" t="s">
        <v>30</v>
      </c>
      <c r="F41" s="11" t="s">
        <v>125</v>
      </c>
      <c r="G41" s="20">
        <f t="shared" si="6"/>
        <v>40054.68</v>
      </c>
      <c r="H41" s="14">
        <v>50</v>
      </c>
      <c r="I41" s="14">
        <v>6</v>
      </c>
      <c r="J41" s="14">
        <v>31</v>
      </c>
      <c r="K41" s="14">
        <v>31</v>
      </c>
      <c r="L41" s="14">
        <v>45</v>
      </c>
      <c r="M41" s="13">
        <v>16</v>
      </c>
      <c r="N41" s="15">
        <f>IF(H41=0,0,K41/H41)</f>
        <v>0.62</v>
      </c>
      <c r="O41" s="44">
        <v>40054.68</v>
      </c>
      <c r="P41" s="44">
        <v>40054.68</v>
      </c>
      <c r="Q41" s="45">
        <f>IF(O41=0,0,P41/O41)</f>
        <v>1</v>
      </c>
      <c r="R41" s="44">
        <v>37640.82</v>
      </c>
      <c r="S41" s="45">
        <f>IF(P41=0,0,R41/P41)</f>
        <v>0.93973588105060379</v>
      </c>
      <c r="T41" s="44">
        <f>(P41-R41)</f>
        <v>2413.8600000000006</v>
      </c>
      <c r="U41" s="15">
        <f>IF(P41=0,0,T41/P41)</f>
        <v>6.0264118949396192E-2</v>
      </c>
    </row>
    <row r="42" spans="1:21">
      <c r="A42" s="23"/>
      <c r="B42" s="11"/>
      <c r="C42" s="31"/>
      <c r="D42" s="25" t="s">
        <v>240</v>
      </c>
      <c r="E42" s="30" t="s">
        <v>34</v>
      </c>
      <c r="F42" s="11" t="s">
        <v>241</v>
      </c>
      <c r="G42" s="20">
        <f t="shared" si="6"/>
        <v>0</v>
      </c>
      <c r="H42" s="14">
        <v>1</v>
      </c>
      <c r="I42" s="14"/>
      <c r="J42" s="14"/>
      <c r="K42" s="14"/>
      <c r="L42" s="14"/>
      <c r="M42" s="13"/>
      <c r="N42" s="15"/>
      <c r="O42" s="44"/>
      <c r="P42" s="44"/>
      <c r="Q42" s="45"/>
      <c r="R42" s="44"/>
      <c r="S42" s="45"/>
      <c r="T42" s="44"/>
      <c r="U42" s="15"/>
    </row>
    <row r="43" spans="1:21">
      <c r="A43" s="23">
        <v>35</v>
      </c>
      <c r="B43" s="11" t="s">
        <v>22</v>
      </c>
      <c r="C43" s="31"/>
      <c r="D43" s="25" t="s">
        <v>71</v>
      </c>
      <c r="E43" s="35" t="s">
        <v>51</v>
      </c>
      <c r="F43" s="11" t="s">
        <v>126</v>
      </c>
      <c r="G43" s="20">
        <f t="shared" si="6"/>
        <v>7452.86</v>
      </c>
      <c r="H43" s="14">
        <v>19</v>
      </c>
      <c r="I43" s="14">
        <v>0</v>
      </c>
      <c r="J43" s="14">
        <v>8</v>
      </c>
      <c r="K43" s="14">
        <v>17</v>
      </c>
      <c r="L43" s="14">
        <v>22</v>
      </c>
      <c r="M43" s="13">
        <v>15</v>
      </c>
      <c r="N43" s="15">
        <f>IF(H43=0,0,K43/H43)</f>
        <v>0.89473684210526316</v>
      </c>
      <c r="O43" s="44">
        <v>7452.86</v>
      </c>
      <c r="P43" s="44">
        <v>7452.86</v>
      </c>
      <c r="Q43" s="45">
        <f>IF(O43=0,0,P43/O43)</f>
        <v>1</v>
      </c>
      <c r="R43" s="44">
        <v>7452.86</v>
      </c>
      <c r="S43" s="45">
        <f>IF(P43=0,0,R43/P43)</f>
        <v>1</v>
      </c>
      <c r="T43" s="44">
        <f>(P43-R43)</f>
        <v>0</v>
      </c>
      <c r="U43" s="15">
        <f>IF(P43=0,0,T43/P43)</f>
        <v>0</v>
      </c>
    </row>
    <row r="44" spans="1:21">
      <c r="A44" s="23"/>
      <c r="B44" s="11"/>
      <c r="C44" s="31"/>
      <c r="D44" s="25" t="s">
        <v>242</v>
      </c>
      <c r="E44" s="35" t="s">
        <v>30</v>
      </c>
      <c r="F44" s="11" t="s">
        <v>243</v>
      </c>
      <c r="G44" s="20">
        <f t="shared" si="6"/>
        <v>0</v>
      </c>
      <c r="H44" s="14">
        <v>4</v>
      </c>
      <c r="I44" s="14"/>
      <c r="J44" s="14"/>
      <c r="K44" s="14"/>
      <c r="L44" s="14"/>
      <c r="M44" s="13"/>
      <c r="N44" s="15"/>
      <c r="O44" s="44"/>
      <c r="P44" s="44"/>
      <c r="Q44" s="45"/>
      <c r="R44" s="44"/>
      <c r="S44" s="45"/>
      <c r="T44" s="44"/>
      <c r="U44" s="15"/>
    </row>
    <row r="45" spans="1:21">
      <c r="A45" s="23">
        <v>36</v>
      </c>
      <c r="B45" s="11" t="s">
        <v>22</v>
      </c>
      <c r="C45" s="31"/>
      <c r="D45" s="22" t="s">
        <v>53</v>
      </c>
      <c r="E45" s="30" t="s">
        <v>34</v>
      </c>
      <c r="F45" s="11" t="s">
        <v>127</v>
      </c>
      <c r="G45" s="20">
        <f t="shared" si="6"/>
        <v>15464.56</v>
      </c>
      <c r="H45" s="14">
        <v>21</v>
      </c>
      <c r="I45" s="14">
        <v>4</v>
      </c>
      <c r="J45" s="14">
        <v>16</v>
      </c>
      <c r="K45" s="14">
        <v>16</v>
      </c>
      <c r="L45" s="14">
        <v>19</v>
      </c>
      <c r="M45" s="13">
        <v>3</v>
      </c>
      <c r="N45" s="15">
        <f t="shared" ref="N45:N54" si="7">IF(H45=0,0,K45/H45)</f>
        <v>0.76190476190476186</v>
      </c>
      <c r="O45" s="48">
        <v>15464.56</v>
      </c>
      <c r="P45" s="48">
        <v>15464.56</v>
      </c>
      <c r="Q45" s="45">
        <f t="shared" ref="Q45:Q51" si="8">IF(O45=0,0,P45/O45)</f>
        <v>1</v>
      </c>
      <c r="R45" s="44">
        <v>11331.69</v>
      </c>
      <c r="S45" s="45">
        <f>IF(P45=0,0,R45/P45)</f>
        <v>0.73275217658957004</v>
      </c>
      <c r="T45" s="44">
        <f>(P45-R45)</f>
        <v>4132.869999999999</v>
      </c>
      <c r="U45" s="15">
        <f>IF(P45=0,0,T45/P45)</f>
        <v>0.26724782341042996</v>
      </c>
    </row>
    <row r="46" spans="1:21">
      <c r="A46" s="23">
        <v>37</v>
      </c>
      <c r="B46" s="11" t="s">
        <v>22</v>
      </c>
      <c r="C46" s="31"/>
      <c r="D46" s="22" t="s">
        <v>201</v>
      </c>
      <c r="E46" s="30" t="s">
        <v>51</v>
      </c>
      <c r="F46" s="11" t="s">
        <v>202</v>
      </c>
      <c r="G46" s="20">
        <f t="shared" si="6"/>
        <v>1</v>
      </c>
      <c r="H46" s="14">
        <v>46</v>
      </c>
      <c r="I46" s="14">
        <v>2</v>
      </c>
      <c r="J46" s="14">
        <v>22</v>
      </c>
      <c r="K46" s="14">
        <v>0</v>
      </c>
      <c r="L46" s="14">
        <v>0</v>
      </c>
      <c r="M46" s="13">
        <v>0</v>
      </c>
      <c r="N46" s="15">
        <f t="shared" si="7"/>
        <v>0</v>
      </c>
      <c r="O46" s="44">
        <v>1</v>
      </c>
      <c r="P46" s="44">
        <v>1</v>
      </c>
      <c r="Q46" s="45">
        <f t="shared" si="8"/>
        <v>1</v>
      </c>
      <c r="R46" s="44">
        <v>0</v>
      </c>
      <c r="S46" s="45">
        <v>0</v>
      </c>
      <c r="T46" s="44">
        <v>0</v>
      </c>
      <c r="U46" s="15">
        <v>0</v>
      </c>
    </row>
    <row r="47" spans="1:21">
      <c r="A47" s="23">
        <v>38</v>
      </c>
      <c r="B47" s="11" t="s">
        <v>22</v>
      </c>
      <c r="C47" s="31"/>
      <c r="D47" s="24" t="s">
        <v>128</v>
      </c>
      <c r="E47" s="30" t="s">
        <v>34</v>
      </c>
      <c r="F47" s="11" t="s">
        <v>129</v>
      </c>
      <c r="G47" s="20">
        <f t="shared" si="6"/>
        <v>7040.95</v>
      </c>
      <c r="H47" s="14">
        <v>15</v>
      </c>
      <c r="I47" s="14">
        <v>1</v>
      </c>
      <c r="J47" s="14">
        <v>7</v>
      </c>
      <c r="K47" s="14">
        <v>7</v>
      </c>
      <c r="L47" s="14">
        <v>13</v>
      </c>
      <c r="M47" s="13">
        <v>5</v>
      </c>
      <c r="N47" s="15">
        <f t="shared" si="7"/>
        <v>0.46666666666666667</v>
      </c>
      <c r="O47" s="44">
        <v>7040.95</v>
      </c>
      <c r="P47" s="44">
        <v>7040.95</v>
      </c>
      <c r="Q47" s="45">
        <f t="shared" si="8"/>
        <v>1</v>
      </c>
      <c r="R47" s="44">
        <v>5647.89</v>
      </c>
      <c r="S47" s="45">
        <f t="shared" ref="S47:S84" si="9">IF(P47=0,0,R47/P47)</f>
        <v>0.80214885775357025</v>
      </c>
      <c r="T47" s="44">
        <f t="shared" ref="T47:T83" si="10">(P47-R47)</f>
        <v>1393.0599999999995</v>
      </c>
      <c r="U47" s="15">
        <f t="shared" ref="U47:U84" si="11">IF(P47=0,0,T47/P47)</f>
        <v>0.19785114224642975</v>
      </c>
    </row>
    <row r="48" spans="1:21">
      <c r="A48" s="23">
        <v>39</v>
      </c>
      <c r="B48" s="11" t="s">
        <v>22</v>
      </c>
      <c r="C48" s="31"/>
      <c r="D48" s="24" t="s">
        <v>130</v>
      </c>
      <c r="E48" s="30" t="s">
        <v>26</v>
      </c>
      <c r="F48" s="11" t="s">
        <v>131</v>
      </c>
      <c r="G48" s="20">
        <f t="shared" si="6"/>
        <v>46503.91</v>
      </c>
      <c r="H48" s="14">
        <v>28</v>
      </c>
      <c r="I48" s="14">
        <v>1</v>
      </c>
      <c r="J48" s="14">
        <v>20</v>
      </c>
      <c r="K48" s="14">
        <v>22</v>
      </c>
      <c r="L48" s="14">
        <v>31</v>
      </c>
      <c r="M48" s="13">
        <v>9</v>
      </c>
      <c r="N48" s="15">
        <f t="shared" si="7"/>
        <v>0.7857142857142857</v>
      </c>
      <c r="O48" s="44">
        <v>46503.91</v>
      </c>
      <c r="P48" s="44">
        <v>46503.91</v>
      </c>
      <c r="Q48" s="45">
        <f t="shared" si="8"/>
        <v>1</v>
      </c>
      <c r="R48" s="44">
        <v>43527.37</v>
      </c>
      <c r="S48" s="45">
        <f t="shared" si="9"/>
        <v>0.9359937691260799</v>
      </c>
      <c r="T48" s="44">
        <f t="shared" si="10"/>
        <v>2976.5400000000009</v>
      </c>
      <c r="U48" s="15">
        <f t="shared" si="11"/>
        <v>6.4006230873920072E-2</v>
      </c>
    </row>
    <row r="49" spans="1:21">
      <c r="A49" s="23">
        <v>40</v>
      </c>
      <c r="B49" s="11" t="s">
        <v>22</v>
      </c>
      <c r="C49" s="31"/>
      <c r="D49" s="22" t="s">
        <v>72</v>
      </c>
      <c r="E49" s="30" t="s">
        <v>34</v>
      </c>
      <c r="F49" s="11" t="s">
        <v>132</v>
      </c>
      <c r="G49" s="20">
        <f t="shared" si="6"/>
        <v>8963.5300000000007</v>
      </c>
      <c r="H49" s="14">
        <v>10</v>
      </c>
      <c r="I49" s="14">
        <v>1</v>
      </c>
      <c r="J49" s="14">
        <v>9</v>
      </c>
      <c r="K49" s="14">
        <v>7</v>
      </c>
      <c r="L49" s="14">
        <v>13</v>
      </c>
      <c r="M49" s="13">
        <v>4</v>
      </c>
      <c r="N49" s="15">
        <f t="shared" si="7"/>
        <v>0.7</v>
      </c>
      <c r="O49" s="44">
        <v>8963.5300000000007</v>
      </c>
      <c r="P49" s="44">
        <v>8963.5300000000007</v>
      </c>
      <c r="Q49" s="45">
        <f t="shared" si="8"/>
        <v>1</v>
      </c>
      <c r="R49" s="44">
        <v>8963.5300000000007</v>
      </c>
      <c r="S49" s="45">
        <f t="shared" si="9"/>
        <v>1</v>
      </c>
      <c r="T49" s="44">
        <f t="shared" si="10"/>
        <v>0</v>
      </c>
      <c r="U49" s="15">
        <f t="shared" si="11"/>
        <v>0</v>
      </c>
    </row>
    <row r="50" spans="1:21">
      <c r="A50" s="23">
        <v>41</v>
      </c>
      <c r="B50" s="11"/>
      <c r="C50" s="31"/>
      <c r="D50" s="25" t="s">
        <v>54</v>
      </c>
      <c r="E50" s="30" t="s">
        <v>30</v>
      </c>
      <c r="F50" s="11" t="s">
        <v>133</v>
      </c>
      <c r="G50" s="20">
        <f t="shared" si="6"/>
        <v>35443.51</v>
      </c>
      <c r="H50" s="14">
        <v>28</v>
      </c>
      <c r="I50" s="14">
        <v>3</v>
      </c>
      <c r="J50" s="14">
        <v>20</v>
      </c>
      <c r="K50" s="14">
        <v>14</v>
      </c>
      <c r="L50" s="14">
        <v>28</v>
      </c>
      <c r="M50" s="13">
        <v>7</v>
      </c>
      <c r="N50" s="15">
        <f t="shared" si="7"/>
        <v>0.5</v>
      </c>
      <c r="O50" s="44">
        <v>35443.51</v>
      </c>
      <c r="P50" s="44">
        <v>35443.51</v>
      </c>
      <c r="Q50" s="45">
        <f t="shared" si="8"/>
        <v>1</v>
      </c>
      <c r="R50" s="44">
        <v>33762.33</v>
      </c>
      <c r="S50" s="45">
        <f t="shared" si="9"/>
        <v>0.95256733884426237</v>
      </c>
      <c r="T50" s="44">
        <f t="shared" si="10"/>
        <v>1681.1800000000003</v>
      </c>
      <c r="U50" s="15">
        <f t="shared" si="11"/>
        <v>4.7432661155737688E-2</v>
      </c>
    </row>
    <row r="51" spans="1:21">
      <c r="A51" s="23">
        <v>42</v>
      </c>
      <c r="B51" s="11" t="s">
        <v>22</v>
      </c>
      <c r="C51" s="31"/>
      <c r="D51" s="25" t="s">
        <v>55</v>
      </c>
      <c r="E51" s="30" t="s">
        <v>56</v>
      </c>
      <c r="F51" s="11" t="s">
        <v>134</v>
      </c>
      <c r="G51" s="20">
        <f t="shared" si="6"/>
        <v>11986.27</v>
      </c>
      <c r="H51" s="14">
        <v>44</v>
      </c>
      <c r="I51" s="14">
        <v>2</v>
      </c>
      <c r="J51" s="14">
        <v>36</v>
      </c>
      <c r="K51" s="14">
        <v>15</v>
      </c>
      <c r="L51" s="14">
        <v>26</v>
      </c>
      <c r="M51" s="13">
        <v>9</v>
      </c>
      <c r="N51" s="15">
        <f t="shared" si="7"/>
        <v>0.34090909090909088</v>
      </c>
      <c r="O51" s="44">
        <v>11986.27</v>
      </c>
      <c r="P51" s="44">
        <v>11986.27</v>
      </c>
      <c r="Q51" s="45">
        <f t="shared" si="8"/>
        <v>1</v>
      </c>
      <c r="R51" s="44">
        <v>6791</v>
      </c>
      <c r="S51" s="45">
        <f t="shared" si="9"/>
        <v>0.56656491135273945</v>
      </c>
      <c r="T51" s="44">
        <f t="shared" si="10"/>
        <v>5195.2700000000004</v>
      </c>
      <c r="U51" s="15">
        <f t="shared" si="11"/>
        <v>0.4334350886472606</v>
      </c>
    </row>
    <row r="52" spans="1:21">
      <c r="A52" s="23"/>
      <c r="B52" s="11"/>
      <c r="C52" s="31"/>
      <c r="D52" s="25" t="s">
        <v>244</v>
      </c>
      <c r="E52" s="30" t="s">
        <v>34</v>
      </c>
      <c r="F52" s="11" t="s">
        <v>245</v>
      </c>
      <c r="G52" s="20">
        <f t="shared" si="6"/>
        <v>1218</v>
      </c>
      <c r="H52" s="14">
        <v>3</v>
      </c>
      <c r="I52" s="14"/>
      <c r="J52" s="14"/>
      <c r="K52" s="14">
        <v>3</v>
      </c>
      <c r="L52" s="14">
        <v>1</v>
      </c>
      <c r="M52" s="13">
        <v>2</v>
      </c>
      <c r="N52" s="15">
        <f t="shared" si="7"/>
        <v>1</v>
      </c>
      <c r="O52" s="44">
        <v>1218</v>
      </c>
      <c r="P52" s="44">
        <v>1218</v>
      </c>
      <c r="Q52" s="45"/>
      <c r="R52" s="44">
        <v>0</v>
      </c>
      <c r="S52" s="45">
        <f t="shared" si="9"/>
        <v>0</v>
      </c>
      <c r="T52" s="44">
        <f t="shared" si="10"/>
        <v>1218</v>
      </c>
      <c r="U52" s="15">
        <f t="shared" si="11"/>
        <v>1</v>
      </c>
    </row>
    <row r="53" spans="1:21">
      <c r="A53" s="23">
        <v>43</v>
      </c>
      <c r="B53" s="11" t="s">
        <v>22</v>
      </c>
      <c r="C53" s="31"/>
      <c r="D53" s="24" t="s">
        <v>135</v>
      </c>
      <c r="E53" s="30" t="s">
        <v>34</v>
      </c>
      <c r="F53" s="11" t="s">
        <v>136</v>
      </c>
      <c r="G53" s="20">
        <f t="shared" si="6"/>
        <v>14029.81</v>
      </c>
      <c r="H53" s="14">
        <v>18</v>
      </c>
      <c r="I53" s="14">
        <v>0</v>
      </c>
      <c r="J53" s="14">
        <v>15</v>
      </c>
      <c r="K53" s="14">
        <v>9</v>
      </c>
      <c r="L53" s="14">
        <v>18</v>
      </c>
      <c r="M53" s="13">
        <v>6</v>
      </c>
      <c r="N53" s="15">
        <f t="shared" si="7"/>
        <v>0.5</v>
      </c>
      <c r="O53" s="44">
        <v>14029.81</v>
      </c>
      <c r="P53" s="44">
        <v>14029.81</v>
      </c>
      <c r="Q53" s="45">
        <f t="shared" ref="Q53:Q84" si="12">IF(O53=0,0,P53/O53)</f>
        <v>1</v>
      </c>
      <c r="R53" s="44">
        <v>14029.81</v>
      </c>
      <c r="S53" s="45">
        <f t="shared" si="9"/>
        <v>1</v>
      </c>
      <c r="T53" s="44">
        <f t="shared" si="10"/>
        <v>0</v>
      </c>
      <c r="U53" s="15">
        <f t="shared" si="11"/>
        <v>0</v>
      </c>
    </row>
    <row r="54" spans="1:21">
      <c r="A54" s="23">
        <v>44</v>
      </c>
      <c r="B54" s="11" t="s">
        <v>22</v>
      </c>
      <c r="C54" s="31"/>
      <c r="D54" s="25" t="s">
        <v>57</v>
      </c>
      <c r="E54" s="30" t="s">
        <v>26</v>
      </c>
      <c r="F54" s="11" t="s">
        <v>137</v>
      </c>
      <c r="G54" s="20">
        <f t="shared" si="6"/>
        <v>24193.5</v>
      </c>
      <c r="H54" s="14">
        <v>35</v>
      </c>
      <c r="I54" s="14">
        <v>1</v>
      </c>
      <c r="J54" s="14">
        <v>27</v>
      </c>
      <c r="K54" s="14">
        <v>21</v>
      </c>
      <c r="L54" s="14">
        <v>25</v>
      </c>
      <c r="M54" s="13">
        <v>4</v>
      </c>
      <c r="N54" s="15">
        <f t="shared" si="7"/>
        <v>0.6</v>
      </c>
      <c r="O54" s="44">
        <v>24193.5</v>
      </c>
      <c r="P54" s="44">
        <v>24193.5</v>
      </c>
      <c r="Q54" s="45">
        <f t="shared" si="12"/>
        <v>1</v>
      </c>
      <c r="R54" s="44">
        <v>23170.33</v>
      </c>
      <c r="S54" s="45">
        <f t="shared" si="9"/>
        <v>0.95770888875111093</v>
      </c>
      <c r="T54" s="44">
        <f t="shared" si="10"/>
        <v>1023.1699999999983</v>
      </c>
      <c r="U54" s="15">
        <f t="shared" si="11"/>
        <v>4.2291111248889089E-2</v>
      </c>
    </row>
    <row r="55" spans="1:21">
      <c r="A55" s="23">
        <v>45</v>
      </c>
      <c r="B55" s="11" t="s">
        <v>22</v>
      </c>
      <c r="C55" s="31"/>
      <c r="D55" s="25" t="s">
        <v>206</v>
      </c>
      <c r="E55" s="30" t="s">
        <v>75</v>
      </c>
      <c r="F55" s="11" t="s">
        <v>207</v>
      </c>
      <c r="G55" s="20">
        <f t="shared" si="6"/>
        <v>8084.08</v>
      </c>
      <c r="H55" s="14">
        <v>13</v>
      </c>
      <c r="I55" s="14">
        <v>0</v>
      </c>
      <c r="J55" s="14">
        <v>12</v>
      </c>
      <c r="K55" s="14">
        <v>8</v>
      </c>
      <c r="L55" s="14">
        <v>12</v>
      </c>
      <c r="M55" s="13">
        <v>4</v>
      </c>
      <c r="N55" s="15">
        <v>0</v>
      </c>
      <c r="O55" s="44">
        <v>8084.08</v>
      </c>
      <c r="P55" s="44">
        <v>8084.08</v>
      </c>
      <c r="Q55" s="45">
        <f t="shared" si="12"/>
        <v>1</v>
      </c>
      <c r="R55" s="44">
        <v>7450.72</v>
      </c>
      <c r="S55" s="45">
        <f t="shared" si="9"/>
        <v>0.921653422529218</v>
      </c>
      <c r="T55" s="44">
        <f t="shared" si="10"/>
        <v>633.35999999999967</v>
      </c>
      <c r="U55" s="15">
        <f t="shared" si="11"/>
        <v>7.8346577470782039E-2</v>
      </c>
    </row>
    <row r="56" spans="1:21">
      <c r="A56" s="23">
        <v>46</v>
      </c>
      <c r="B56" s="11" t="s">
        <v>22</v>
      </c>
      <c r="C56" s="31"/>
      <c r="D56" s="24" t="s">
        <v>138</v>
      </c>
      <c r="E56" s="24" t="s">
        <v>47</v>
      </c>
      <c r="F56" s="11" t="s">
        <v>139</v>
      </c>
      <c r="G56" s="20">
        <f t="shared" si="6"/>
        <v>3230.11</v>
      </c>
      <c r="H56" s="14">
        <v>13</v>
      </c>
      <c r="I56" s="14">
        <v>1</v>
      </c>
      <c r="J56" s="14">
        <v>3</v>
      </c>
      <c r="K56" s="14">
        <v>9</v>
      </c>
      <c r="L56" s="14">
        <v>10</v>
      </c>
      <c r="M56" s="13">
        <v>8</v>
      </c>
      <c r="N56" s="15">
        <f t="shared" ref="N56:N66" si="13">IF(H56=0,0,K56/H56)</f>
        <v>0.69230769230769229</v>
      </c>
      <c r="O56" s="44">
        <v>3230.11</v>
      </c>
      <c r="P56" s="48">
        <v>3230.11</v>
      </c>
      <c r="Q56" s="45">
        <f t="shared" si="12"/>
        <v>1</v>
      </c>
      <c r="R56" s="44">
        <v>3230.11</v>
      </c>
      <c r="S56" s="45">
        <f t="shared" si="9"/>
        <v>1</v>
      </c>
      <c r="T56" s="44">
        <f t="shared" si="10"/>
        <v>0</v>
      </c>
      <c r="U56" s="15">
        <f t="shared" si="11"/>
        <v>0</v>
      </c>
    </row>
    <row r="57" spans="1:21">
      <c r="A57" s="23">
        <v>47</v>
      </c>
      <c r="B57" s="11" t="s">
        <v>22</v>
      </c>
      <c r="C57" s="31"/>
      <c r="D57" s="25" t="s">
        <v>73</v>
      </c>
      <c r="E57" s="24" t="s">
        <v>26</v>
      </c>
      <c r="F57" s="11" t="s">
        <v>140</v>
      </c>
      <c r="G57" s="20">
        <f t="shared" si="6"/>
        <v>1</v>
      </c>
      <c r="H57" s="14">
        <v>6</v>
      </c>
      <c r="I57" s="14">
        <v>3</v>
      </c>
      <c r="J57" s="14">
        <v>3</v>
      </c>
      <c r="K57" s="14">
        <v>0</v>
      </c>
      <c r="L57" s="14">
        <v>0</v>
      </c>
      <c r="M57" s="13">
        <v>0</v>
      </c>
      <c r="N57" s="15">
        <f t="shared" si="13"/>
        <v>0</v>
      </c>
      <c r="O57" s="44">
        <v>1</v>
      </c>
      <c r="P57" s="44">
        <v>1</v>
      </c>
      <c r="Q57" s="45">
        <f t="shared" si="12"/>
        <v>1</v>
      </c>
      <c r="R57" s="44">
        <v>0</v>
      </c>
      <c r="S57" s="45">
        <f t="shared" si="9"/>
        <v>0</v>
      </c>
      <c r="T57" s="44">
        <f t="shared" si="10"/>
        <v>1</v>
      </c>
      <c r="U57" s="15">
        <f t="shared" si="11"/>
        <v>1</v>
      </c>
    </row>
    <row r="58" spans="1:21">
      <c r="A58" s="23">
        <v>48</v>
      </c>
      <c r="B58" s="11" t="s">
        <v>22</v>
      </c>
      <c r="C58" s="31"/>
      <c r="D58" s="24" t="s">
        <v>141</v>
      </c>
      <c r="E58" s="39" t="s">
        <v>142</v>
      </c>
      <c r="F58" s="11" t="s">
        <v>143</v>
      </c>
      <c r="G58" s="20">
        <f t="shared" si="6"/>
        <v>1767.29</v>
      </c>
      <c r="H58" s="14">
        <v>7</v>
      </c>
      <c r="I58" s="14">
        <v>0</v>
      </c>
      <c r="J58" s="14">
        <v>7</v>
      </c>
      <c r="K58" s="14">
        <v>4</v>
      </c>
      <c r="L58" s="14">
        <v>5</v>
      </c>
      <c r="M58" s="13">
        <v>0</v>
      </c>
      <c r="N58" s="15">
        <f t="shared" si="13"/>
        <v>0.5714285714285714</v>
      </c>
      <c r="O58" s="44">
        <v>1767.29</v>
      </c>
      <c r="P58" s="44">
        <v>1767.29</v>
      </c>
      <c r="Q58" s="45">
        <f t="shared" si="12"/>
        <v>1</v>
      </c>
      <c r="R58" s="44">
        <v>225.09</v>
      </c>
      <c r="S58" s="45">
        <f t="shared" si="9"/>
        <v>0.12736449592313656</v>
      </c>
      <c r="T58" s="44">
        <f t="shared" si="10"/>
        <v>1542.2</v>
      </c>
      <c r="U58" s="15">
        <f t="shared" si="11"/>
        <v>0.87263550407686352</v>
      </c>
    </row>
    <row r="59" spans="1:21">
      <c r="A59" s="23">
        <v>49</v>
      </c>
      <c r="B59" s="11" t="s">
        <v>22</v>
      </c>
      <c r="C59" s="31"/>
      <c r="D59" s="25" t="s">
        <v>144</v>
      </c>
      <c r="E59" s="30" t="s">
        <v>34</v>
      </c>
      <c r="F59" s="11" t="s">
        <v>184</v>
      </c>
      <c r="G59" s="20">
        <f t="shared" si="6"/>
        <v>13200.73</v>
      </c>
      <c r="H59" s="14">
        <v>15</v>
      </c>
      <c r="I59" s="14">
        <v>2</v>
      </c>
      <c r="J59" s="14">
        <v>12</v>
      </c>
      <c r="K59" s="14">
        <v>12</v>
      </c>
      <c r="L59" s="14">
        <v>16</v>
      </c>
      <c r="M59" s="13">
        <v>7</v>
      </c>
      <c r="N59" s="15">
        <f t="shared" si="13"/>
        <v>0.8</v>
      </c>
      <c r="O59" s="44">
        <v>13200.73</v>
      </c>
      <c r="P59" s="44">
        <v>13200.73</v>
      </c>
      <c r="Q59" s="45">
        <f t="shared" si="12"/>
        <v>1</v>
      </c>
      <c r="R59" s="44">
        <v>12802.81</v>
      </c>
      <c r="S59" s="45">
        <f t="shared" si="9"/>
        <v>0.96985621249733911</v>
      </c>
      <c r="T59" s="44">
        <f t="shared" si="10"/>
        <v>397.92000000000007</v>
      </c>
      <c r="U59" s="15">
        <f t="shared" si="11"/>
        <v>3.0143787502660845E-2</v>
      </c>
    </row>
    <row r="60" spans="1:21">
      <c r="A60" s="23">
        <v>50</v>
      </c>
      <c r="B60" s="11" t="s">
        <v>22</v>
      </c>
      <c r="C60" s="31"/>
      <c r="D60" s="25" t="s">
        <v>146</v>
      </c>
      <c r="E60" s="30" t="s">
        <v>34</v>
      </c>
      <c r="F60" s="11" t="s">
        <v>147</v>
      </c>
      <c r="G60" s="20">
        <f t="shared" si="6"/>
        <v>1</v>
      </c>
      <c r="H60" s="14">
        <f>SUM(I60+J60)</f>
        <v>0</v>
      </c>
      <c r="I60" s="14">
        <v>0</v>
      </c>
      <c r="J60" s="14">
        <v>0</v>
      </c>
      <c r="K60" s="14">
        <v>0</v>
      </c>
      <c r="L60" s="14">
        <v>0</v>
      </c>
      <c r="M60" s="13">
        <v>0</v>
      </c>
      <c r="N60" s="15">
        <f t="shared" si="13"/>
        <v>0</v>
      </c>
      <c r="O60" s="44">
        <v>1</v>
      </c>
      <c r="P60" s="44">
        <v>1</v>
      </c>
      <c r="Q60" s="45">
        <f t="shared" si="12"/>
        <v>1</v>
      </c>
      <c r="R60" s="44">
        <v>0</v>
      </c>
      <c r="S60" s="45">
        <f t="shared" si="9"/>
        <v>0</v>
      </c>
      <c r="T60" s="44">
        <f t="shared" si="10"/>
        <v>1</v>
      </c>
      <c r="U60" s="15">
        <f t="shared" si="11"/>
        <v>1</v>
      </c>
    </row>
    <row r="61" spans="1:21">
      <c r="A61" s="23">
        <v>51</v>
      </c>
      <c r="B61" s="11" t="s">
        <v>22</v>
      </c>
      <c r="C61" s="31"/>
      <c r="D61" s="42" t="s">
        <v>148</v>
      </c>
      <c r="E61" s="24" t="s">
        <v>34</v>
      </c>
      <c r="F61" s="11" t="s">
        <v>149</v>
      </c>
      <c r="G61" s="20">
        <f t="shared" si="6"/>
        <v>1</v>
      </c>
      <c r="H61" s="14">
        <v>14</v>
      </c>
      <c r="I61" s="14">
        <v>4</v>
      </c>
      <c r="J61" s="14">
        <v>8</v>
      </c>
      <c r="K61" s="14">
        <v>0</v>
      </c>
      <c r="L61" s="14">
        <v>0</v>
      </c>
      <c r="M61" s="13">
        <v>1</v>
      </c>
      <c r="N61" s="15">
        <f t="shared" si="13"/>
        <v>0</v>
      </c>
      <c r="O61" s="44">
        <v>1</v>
      </c>
      <c r="P61" s="44">
        <v>1</v>
      </c>
      <c r="Q61" s="45">
        <f t="shared" si="12"/>
        <v>1</v>
      </c>
      <c r="R61" s="44">
        <v>0</v>
      </c>
      <c r="S61" s="45">
        <f t="shared" si="9"/>
        <v>0</v>
      </c>
      <c r="T61" s="44">
        <f t="shared" si="10"/>
        <v>1</v>
      </c>
      <c r="U61" s="15">
        <f t="shared" si="11"/>
        <v>1</v>
      </c>
    </row>
    <row r="62" spans="1:21">
      <c r="A62" s="23">
        <v>52</v>
      </c>
      <c r="B62" s="11" t="s">
        <v>22</v>
      </c>
      <c r="C62" s="31"/>
      <c r="D62" s="42" t="s">
        <v>150</v>
      </c>
      <c r="E62" s="24" t="s">
        <v>34</v>
      </c>
      <c r="F62" s="11" t="s">
        <v>151</v>
      </c>
      <c r="G62" s="20">
        <f t="shared" si="6"/>
        <v>543.83000000000004</v>
      </c>
      <c r="H62" s="14">
        <v>15</v>
      </c>
      <c r="I62" s="14">
        <v>0</v>
      </c>
      <c r="J62" s="14">
        <v>13</v>
      </c>
      <c r="K62" s="14">
        <v>1</v>
      </c>
      <c r="L62" s="14">
        <v>2</v>
      </c>
      <c r="M62" s="13">
        <v>1</v>
      </c>
      <c r="N62" s="15">
        <f t="shared" si="13"/>
        <v>6.6666666666666666E-2</v>
      </c>
      <c r="O62" s="44">
        <v>543.83000000000004</v>
      </c>
      <c r="P62" s="44">
        <v>543.83000000000004</v>
      </c>
      <c r="Q62" s="45">
        <f t="shared" si="12"/>
        <v>1</v>
      </c>
      <c r="R62" s="44">
        <v>543.83000000000004</v>
      </c>
      <c r="S62" s="45">
        <f t="shared" si="9"/>
        <v>1</v>
      </c>
      <c r="T62" s="44">
        <f t="shared" si="10"/>
        <v>0</v>
      </c>
      <c r="U62" s="15">
        <f t="shared" si="11"/>
        <v>0</v>
      </c>
    </row>
    <row r="63" spans="1:21">
      <c r="A63" s="23">
        <v>53</v>
      </c>
      <c r="B63" s="11" t="s">
        <v>22</v>
      </c>
      <c r="C63" s="31"/>
      <c r="D63" s="42" t="s">
        <v>152</v>
      </c>
      <c r="E63" s="24" t="s">
        <v>34</v>
      </c>
      <c r="F63" s="11" t="s">
        <v>153</v>
      </c>
      <c r="G63" s="20">
        <f t="shared" si="6"/>
        <v>18252.88</v>
      </c>
      <c r="H63" s="14">
        <v>19</v>
      </c>
      <c r="I63" s="14">
        <v>3</v>
      </c>
      <c r="J63" s="14">
        <v>14</v>
      </c>
      <c r="K63" s="14">
        <v>13</v>
      </c>
      <c r="L63" s="14">
        <v>17</v>
      </c>
      <c r="M63" s="13">
        <v>7</v>
      </c>
      <c r="N63" s="15">
        <f t="shared" si="13"/>
        <v>0.68421052631578949</v>
      </c>
      <c r="O63" s="44">
        <v>18252.88</v>
      </c>
      <c r="P63" s="44">
        <v>18252.88</v>
      </c>
      <c r="Q63" s="45">
        <f t="shared" si="12"/>
        <v>1</v>
      </c>
      <c r="R63" s="44">
        <v>18252.88</v>
      </c>
      <c r="S63" s="45">
        <f t="shared" si="9"/>
        <v>1</v>
      </c>
      <c r="T63" s="44">
        <f t="shared" si="10"/>
        <v>0</v>
      </c>
      <c r="U63" s="15">
        <f t="shared" si="11"/>
        <v>0</v>
      </c>
    </row>
    <row r="64" spans="1:21">
      <c r="A64" s="23">
        <v>54</v>
      </c>
      <c r="B64" s="11" t="s">
        <v>22</v>
      </c>
      <c r="C64" s="31"/>
      <c r="D64" s="25" t="s">
        <v>154</v>
      </c>
      <c r="E64" s="24" t="s">
        <v>155</v>
      </c>
      <c r="F64" s="11" t="s">
        <v>156</v>
      </c>
      <c r="G64" s="20">
        <f t="shared" si="6"/>
        <v>2094.1799999999998</v>
      </c>
      <c r="H64" s="14">
        <f>SUM(I64+J64)</f>
        <v>6</v>
      </c>
      <c r="I64" s="14">
        <v>0</v>
      </c>
      <c r="J64" s="14">
        <v>6</v>
      </c>
      <c r="K64" s="14">
        <v>3</v>
      </c>
      <c r="L64" s="14">
        <v>3</v>
      </c>
      <c r="M64" s="13">
        <v>1</v>
      </c>
      <c r="N64" s="15">
        <f t="shared" si="13"/>
        <v>0.5</v>
      </c>
      <c r="O64" s="44">
        <v>2094.1799999999998</v>
      </c>
      <c r="P64" s="44">
        <v>2094.1799999999998</v>
      </c>
      <c r="Q64" s="45">
        <f t="shared" si="12"/>
        <v>1</v>
      </c>
      <c r="R64" s="44">
        <v>2094.1799999999998</v>
      </c>
      <c r="S64" s="45">
        <f t="shared" si="9"/>
        <v>1</v>
      </c>
      <c r="T64" s="44">
        <f t="shared" si="10"/>
        <v>0</v>
      </c>
      <c r="U64" s="15">
        <f t="shared" si="11"/>
        <v>0</v>
      </c>
    </row>
    <row r="65" spans="1:21">
      <c r="A65" s="23">
        <v>55</v>
      </c>
      <c r="B65" s="11" t="s">
        <v>22</v>
      </c>
      <c r="C65" s="31"/>
      <c r="D65" s="22" t="s">
        <v>33</v>
      </c>
      <c r="E65" s="32" t="s">
        <v>34</v>
      </c>
      <c r="F65" s="11" t="s">
        <v>157</v>
      </c>
      <c r="G65" s="20">
        <f t="shared" si="6"/>
        <v>21858.11</v>
      </c>
      <c r="H65" s="14">
        <v>21</v>
      </c>
      <c r="I65" s="14">
        <v>5</v>
      </c>
      <c r="J65" s="14">
        <v>14</v>
      </c>
      <c r="K65" s="14">
        <v>14</v>
      </c>
      <c r="L65" s="14">
        <v>19</v>
      </c>
      <c r="M65" s="13">
        <v>7</v>
      </c>
      <c r="N65" s="15">
        <f t="shared" si="13"/>
        <v>0.66666666666666663</v>
      </c>
      <c r="O65" s="44">
        <v>21858.11</v>
      </c>
      <c r="P65" s="44">
        <v>21858.11</v>
      </c>
      <c r="Q65" s="45">
        <f t="shared" si="12"/>
        <v>1</v>
      </c>
      <c r="R65" s="44">
        <v>16274.42</v>
      </c>
      <c r="S65" s="45">
        <f t="shared" si="9"/>
        <v>0.74454836214109998</v>
      </c>
      <c r="T65" s="44">
        <f t="shared" si="10"/>
        <v>5583.6900000000005</v>
      </c>
      <c r="U65" s="15">
        <f t="shared" si="11"/>
        <v>0.25545163785889996</v>
      </c>
    </row>
    <row r="66" spans="1:21">
      <c r="A66" s="23">
        <v>56</v>
      </c>
      <c r="B66" s="11" t="s">
        <v>22</v>
      </c>
      <c r="C66" s="31"/>
      <c r="D66" s="24" t="s">
        <v>74</v>
      </c>
      <c r="E66" s="35" t="s">
        <v>75</v>
      </c>
      <c r="F66" s="11" t="s">
        <v>158</v>
      </c>
      <c r="G66" s="20">
        <f t="shared" si="6"/>
        <v>23973.41</v>
      </c>
      <c r="H66" s="14">
        <v>29</v>
      </c>
      <c r="I66" s="14">
        <v>5</v>
      </c>
      <c r="J66" s="14">
        <v>22</v>
      </c>
      <c r="K66" s="14">
        <v>19</v>
      </c>
      <c r="L66" s="14">
        <v>33</v>
      </c>
      <c r="M66" s="13">
        <v>4</v>
      </c>
      <c r="N66" s="15">
        <f t="shared" si="13"/>
        <v>0.65517241379310343</v>
      </c>
      <c r="O66" s="44">
        <v>23973.41</v>
      </c>
      <c r="P66" s="44">
        <v>23973.41</v>
      </c>
      <c r="Q66" s="45">
        <f t="shared" si="12"/>
        <v>1</v>
      </c>
      <c r="R66" s="44">
        <v>18527.78</v>
      </c>
      <c r="S66" s="45">
        <f t="shared" si="9"/>
        <v>0.77284708349792541</v>
      </c>
      <c r="T66" s="44">
        <f t="shared" si="10"/>
        <v>5445.630000000001</v>
      </c>
      <c r="U66" s="15">
        <f t="shared" si="11"/>
        <v>0.22715291650207464</v>
      </c>
    </row>
    <row r="67" spans="1:21">
      <c r="A67" s="23">
        <v>57</v>
      </c>
      <c r="B67" s="11" t="s">
        <v>22</v>
      </c>
      <c r="C67" s="31"/>
      <c r="D67" s="24" t="s">
        <v>208</v>
      </c>
      <c r="E67" s="35" t="s">
        <v>32</v>
      </c>
      <c r="F67" s="47" t="s">
        <v>209</v>
      </c>
      <c r="G67" s="20">
        <f t="shared" si="6"/>
        <v>7750.29</v>
      </c>
      <c r="H67" s="14">
        <v>16</v>
      </c>
      <c r="I67" s="14">
        <v>0</v>
      </c>
      <c r="J67" s="14">
        <v>10</v>
      </c>
      <c r="K67" s="14">
        <v>7</v>
      </c>
      <c r="L67" s="14">
        <v>11</v>
      </c>
      <c r="M67" s="13">
        <v>3</v>
      </c>
      <c r="N67" s="15">
        <v>0</v>
      </c>
      <c r="O67" s="44">
        <v>7750.29</v>
      </c>
      <c r="P67" s="44">
        <v>7750.29</v>
      </c>
      <c r="Q67" s="45">
        <f t="shared" si="12"/>
        <v>1</v>
      </c>
      <c r="R67" s="44">
        <v>7750.29</v>
      </c>
      <c r="S67" s="45">
        <f t="shared" si="9"/>
        <v>1</v>
      </c>
      <c r="T67" s="44">
        <f t="shared" si="10"/>
        <v>0</v>
      </c>
      <c r="U67" s="15">
        <f t="shared" si="11"/>
        <v>0</v>
      </c>
    </row>
    <row r="68" spans="1:21">
      <c r="A68" s="23">
        <v>58</v>
      </c>
      <c r="B68" s="11" t="s">
        <v>22</v>
      </c>
      <c r="C68" s="31"/>
      <c r="D68" s="25" t="s">
        <v>58</v>
      </c>
      <c r="E68" s="30" t="s">
        <v>59</v>
      </c>
      <c r="F68" s="11" t="s">
        <v>159</v>
      </c>
      <c r="G68" s="20">
        <f t="shared" si="6"/>
        <v>12000.14</v>
      </c>
      <c r="H68" s="14">
        <v>19</v>
      </c>
      <c r="I68" s="14">
        <v>5</v>
      </c>
      <c r="J68" s="14">
        <v>14</v>
      </c>
      <c r="K68" s="14">
        <v>13</v>
      </c>
      <c r="L68" s="14">
        <v>20</v>
      </c>
      <c r="M68" s="13">
        <v>4</v>
      </c>
      <c r="N68" s="15">
        <f t="shared" ref="N68:N77" si="14">IF(H68=0,0,K68/H68)</f>
        <v>0.68421052631578949</v>
      </c>
      <c r="O68" s="44">
        <v>12000.14</v>
      </c>
      <c r="P68" s="44">
        <v>12000.14</v>
      </c>
      <c r="Q68" s="45">
        <f t="shared" si="12"/>
        <v>1</v>
      </c>
      <c r="R68" s="44">
        <v>12000.14</v>
      </c>
      <c r="S68" s="45">
        <f t="shared" si="9"/>
        <v>1</v>
      </c>
      <c r="T68" s="44">
        <f t="shared" si="10"/>
        <v>0</v>
      </c>
      <c r="U68" s="15">
        <f t="shared" si="11"/>
        <v>0</v>
      </c>
    </row>
    <row r="69" spans="1:21">
      <c r="A69" s="23">
        <v>59</v>
      </c>
      <c r="B69" s="11" t="s">
        <v>22</v>
      </c>
      <c r="C69" s="31"/>
      <c r="D69" s="42" t="s">
        <v>160</v>
      </c>
      <c r="E69" s="32" t="s">
        <v>34</v>
      </c>
      <c r="F69" s="11" t="s">
        <v>161</v>
      </c>
      <c r="G69" s="20">
        <f t="shared" si="6"/>
        <v>5324.71</v>
      </c>
      <c r="H69" s="14">
        <v>7</v>
      </c>
      <c r="I69" s="14">
        <v>0</v>
      </c>
      <c r="J69" s="14">
        <v>6</v>
      </c>
      <c r="K69" s="14">
        <v>5</v>
      </c>
      <c r="L69" s="14">
        <v>8</v>
      </c>
      <c r="M69" s="13">
        <v>4</v>
      </c>
      <c r="N69" s="15">
        <f t="shared" si="14"/>
        <v>0.7142857142857143</v>
      </c>
      <c r="O69" s="44">
        <v>5324.71</v>
      </c>
      <c r="P69" s="44">
        <v>5324.71</v>
      </c>
      <c r="Q69" s="45">
        <f t="shared" si="12"/>
        <v>1</v>
      </c>
      <c r="R69" s="44">
        <v>3537.99</v>
      </c>
      <c r="S69" s="45">
        <f t="shared" si="9"/>
        <v>0.66444745347633949</v>
      </c>
      <c r="T69" s="44">
        <f t="shared" si="10"/>
        <v>1786.7200000000003</v>
      </c>
      <c r="U69" s="15">
        <f t="shared" si="11"/>
        <v>0.33555254652366051</v>
      </c>
    </row>
    <row r="70" spans="1:21">
      <c r="A70" s="23">
        <v>60</v>
      </c>
      <c r="B70" s="11" t="s">
        <v>22</v>
      </c>
      <c r="C70" s="31"/>
      <c r="D70" s="42" t="s">
        <v>162</v>
      </c>
      <c r="E70" s="32" t="s">
        <v>34</v>
      </c>
      <c r="F70" s="11" t="s">
        <v>163</v>
      </c>
      <c r="G70" s="20">
        <f t="shared" ref="G70:G83" si="15">(P70)</f>
        <v>11623.6</v>
      </c>
      <c r="H70" s="14">
        <v>13</v>
      </c>
      <c r="I70" s="14">
        <v>0</v>
      </c>
      <c r="J70" s="14">
        <v>12</v>
      </c>
      <c r="K70" s="14">
        <v>10</v>
      </c>
      <c r="L70" s="14">
        <v>14</v>
      </c>
      <c r="M70" s="13">
        <v>4</v>
      </c>
      <c r="N70" s="15">
        <f t="shared" si="14"/>
        <v>0.76923076923076927</v>
      </c>
      <c r="O70" s="44">
        <v>11623.6</v>
      </c>
      <c r="P70" s="44">
        <v>11623.6</v>
      </c>
      <c r="Q70" s="45">
        <f t="shared" si="12"/>
        <v>1</v>
      </c>
      <c r="R70" s="44">
        <v>11623.6</v>
      </c>
      <c r="S70" s="45">
        <f t="shared" si="9"/>
        <v>1</v>
      </c>
      <c r="T70" s="44">
        <f t="shared" si="10"/>
        <v>0</v>
      </c>
      <c r="U70" s="15">
        <f t="shared" si="11"/>
        <v>0</v>
      </c>
    </row>
    <row r="71" spans="1:21">
      <c r="A71" s="23">
        <v>61</v>
      </c>
      <c r="B71" s="11" t="s">
        <v>22</v>
      </c>
      <c r="C71" s="31"/>
      <c r="D71" s="24" t="s">
        <v>76</v>
      </c>
      <c r="E71" s="30" t="s">
        <v>26</v>
      </c>
      <c r="F71" s="11" t="s">
        <v>185</v>
      </c>
      <c r="G71" s="20">
        <f t="shared" si="15"/>
        <v>6205.56</v>
      </c>
      <c r="H71" s="14">
        <v>19</v>
      </c>
      <c r="I71" s="14">
        <v>4</v>
      </c>
      <c r="J71" s="14">
        <v>10</v>
      </c>
      <c r="K71" s="14">
        <v>5</v>
      </c>
      <c r="L71" s="14">
        <v>8</v>
      </c>
      <c r="M71" s="13">
        <v>5</v>
      </c>
      <c r="N71" s="15">
        <f t="shared" si="14"/>
        <v>0.26315789473684209</v>
      </c>
      <c r="O71" s="44">
        <v>6205.56</v>
      </c>
      <c r="P71" s="44">
        <v>6205.56</v>
      </c>
      <c r="Q71" s="45">
        <f t="shared" si="12"/>
        <v>1</v>
      </c>
      <c r="R71" s="44">
        <v>6205.56</v>
      </c>
      <c r="S71" s="45">
        <f t="shared" si="9"/>
        <v>1</v>
      </c>
      <c r="T71" s="44">
        <f t="shared" si="10"/>
        <v>0</v>
      </c>
      <c r="U71" s="15">
        <f t="shared" si="11"/>
        <v>0</v>
      </c>
    </row>
    <row r="72" spans="1:21">
      <c r="A72" s="23">
        <v>62</v>
      </c>
      <c r="B72" s="11" t="s">
        <v>22</v>
      </c>
      <c r="C72" s="31"/>
      <c r="D72" s="24" t="s">
        <v>165</v>
      </c>
      <c r="E72" s="32" t="s">
        <v>34</v>
      </c>
      <c r="F72" s="11" t="s">
        <v>166</v>
      </c>
      <c r="G72" s="20">
        <f t="shared" si="15"/>
        <v>9265.06</v>
      </c>
      <c r="H72" s="14">
        <v>14</v>
      </c>
      <c r="I72" s="14">
        <v>6</v>
      </c>
      <c r="J72" s="14">
        <v>6</v>
      </c>
      <c r="K72" s="14">
        <v>9</v>
      </c>
      <c r="L72" s="14">
        <v>12</v>
      </c>
      <c r="M72" s="13">
        <v>12</v>
      </c>
      <c r="N72" s="15">
        <f t="shared" si="14"/>
        <v>0.6428571428571429</v>
      </c>
      <c r="O72" s="44">
        <v>9265.06</v>
      </c>
      <c r="P72" s="44">
        <v>9265.06</v>
      </c>
      <c r="Q72" s="45">
        <f t="shared" si="12"/>
        <v>1</v>
      </c>
      <c r="R72" s="44">
        <v>9265.06</v>
      </c>
      <c r="S72" s="45">
        <f t="shared" si="9"/>
        <v>1</v>
      </c>
      <c r="T72" s="44">
        <f t="shared" si="10"/>
        <v>0</v>
      </c>
      <c r="U72" s="15">
        <f t="shared" si="11"/>
        <v>0</v>
      </c>
    </row>
    <row r="73" spans="1:21">
      <c r="A73" s="23">
        <v>63</v>
      </c>
      <c r="B73" s="11" t="s">
        <v>22</v>
      </c>
      <c r="C73" s="31"/>
      <c r="D73" s="25" t="s">
        <v>77</v>
      </c>
      <c r="E73" s="30" t="s">
        <v>78</v>
      </c>
      <c r="F73" s="11" t="s">
        <v>167</v>
      </c>
      <c r="G73" s="20">
        <f t="shared" si="15"/>
        <v>54696.86</v>
      </c>
      <c r="H73" s="14">
        <v>55</v>
      </c>
      <c r="I73" s="14">
        <v>8</v>
      </c>
      <c r="J73" s="14">
        <v>44</v>
      </c>
      <c r="K73" s="14">
        <v>36</v>
      </c>
      <c r="L73" s="14">
        <v>69</v>
      </c>
      <c r="M73" s="13">
        <v>12</v>
      </c>
      <c r="N73" s="15">
        <f t="shared" si="14"/>
        <v>0.65454545454545454</v>
      </c>
      <c r="O73" s="44">
        <v>54696.86</v>
      </c>
      <c r="P73" s="44">
        <v>54696.86</v>
      </c>
      <c r="Q73" s="45">
        <f t="shared" si="12"/>
        <v>1</v>
      </c>
      <c r="R73" s="44">
        <v>54696.86</v>
      </c>
      <c r="S73" s="45">
        <f t="shared" si="9"/>
        <v>1</v>
      </c>
      <c r="T73" s="44">
        <f t="shared" si="10"/>
        <v>0</v>
      </c>
      <c r="U73" s="15">
        <f t="shared" si="11"/>
        <v>0</v>
      </c>
    </row>
    <row r="74" spans="1:21">
      <c r="A74" s="23">
        <v>64</v>
      </c>
      <c r="B74" s="11" t="s">
        <v>22</v>
      </c>
      <c r="C74" s="31"/>
      <c r="D74" s="25" t="s">
        <v>168</v>
      </c>
      <c r="E74" s="32" t="s">
        <v>34</v>
      </c>
      <c r="F74" s="11" t="s">
        <v>169</v>
      </c>
      <c r="G74" s="20">
        <f t="shared" si="15"/>
        <v>3363.67</v>
      </c>
      <c r="H74" s="14">
        <v>25</v>
      </c>
      <c r="I74" s="14">
        <v>6</v>
      </c>
      <c r="J74" s="14">
        <v>15</v>
      </c>
      <c r="K74" s="14">
        <v>6</v>
      </c>
      <c r="L74" s="14">
        <v>6</v>
      </c>
      <c r="M74" s="13">
        <v>6</v>
      </c>
      <c r="N74" s="15">
        <f t="shared" si="14"/>
        <v>0.24</v>
      </c>
      <c r="O74" s="44">
        <v>3363.67</v>
      </c>
      <c r="P74" s="44">
        <v>3363.67</v>
      </c>
      <c r="Q74" s="45">
        <f t="shared" si="12"/>
        <v>1</v>
      </c>
      <c r="R74" s="44">
        <v>3363.67</v>
      </c>
      <c r="S74" s="45">
        <f t="shared" si="9"/>
        <v>1</v>
      </c>
      <c r="T74" s="44">
        <f t="shared" si="10"/>
        <v>0</v>
      </c>
      <c r="U74" s="15">
        <f t="shared" si="11"/>
        <v>0</v>
      </c>
    </row>
    <row r="75" spans="1:21">
      <c r="A75" s="23">
        <v>65</v>
      </c>
      <c r="B75" s="11" t="s">
        <v>22</v>
      </c>
      <c r="C75" s="31"/>
      <c r="D75" s="25" t="s">
        <v>170</v>
      </c>
      <c r="E75" s="35" t="s">
        <v>51</v>
      </c>
      <c r="F75" s="11" t="s">
        <v>186</v>
      </c>
      <c r="G75" s="20">
        <f t="shared" si="15"/>
        <v>15488.11</v>
      </c>
      <c r="H75" s="14">
        <v>47</v>
      </c>
      <c r="I75" s="14">
        <v>0</v>
      </c>
      <c r="J75" s="14">
        <v>30</v>
      </c>
      <c r="K75" s="14">
        <v>21</v>
      </c>
      <c r="L75" s="14">
        <v>28</v>
      </c>
      <c r="M75" s="13">
        <v>16</v>
      </c>
      <c r="N75" s="15">
        <f t="shared" si="14"/>
        <v>0.44680851063829785</v>
      </c>
      <c r="O75" s="44">
        <v>15488.11</v>
      </c>
      <c r="P75" s="44">
        <v>15488.11</v>
      </c>
      <c r="Q75" s="45">
        <f t="shared" si="12"/>
        <v>1</v>
      </c>
      <c r="R75" s="44">
        <v>15488.11</v>
      </c>
      <c r="S75" s="45">
        <f t="shared" si="9"/>
        <v>1</v>
      </c>
      <c r="T75" s="44">
        <f t="shared" si="10"/>
        <v>0</v>
      </c>
      <c r="U75" s="15">
        <f t="shared" si="11"/>
        <v>0</v>
      </c>
    </row>
    <row r="76" spans="1:21">
      <c r="A76" s="23">
        <v>66</v>
      </c>
      <c r="B76" s="11" t="s">
        <v>22</v>
      </c>
      <c r="C76" s="31"/>
      <c r="D76" s="25" t="s">
        <v>60</v>
      </c>
      <c r="E76" s="30" t="s">
        <v>26</v>
      </c>
      <c r="F76" s="11" t="s">
        <v>172</v>
      </c>
      <c r="G76" s="20">
        <f t="shared" si="15"/>
        <v>54948.72</v>
      </c>
      <c r="H76" s="14">
        <v>31</v>
      </c>
      <c r="I76" s="14">
        <v>3</v>
      </c>
      <c r="J76" s="14">
        <v>22</v>
      </c>
      <c r="K76" s="14">
        <v>24</v>
      </c>
      <c r="L76" s="14">
        <v>37</v>
      </c>
      <c r="M76" s="13">
        <v>16</v>
      </c>
      <c r="N76" s="15">
        <f t="shared" si="14"/>
        <v>0.77419354838709675</v>
      </c>
      <c r="O76" s="44">
        <v>54948.72</v>
      </c>
      <c r="P76" s="44">
        <v>54948.72</v>
      </c>
      <c r="Q76" s="45">
        <f t="shared" si="12"/>
        <v>1</v>
      </c>
      <c r="R76" s="44">
        <v>52614.36</v>
      </c>
      <c r="S76" s="45">
        <f t="shared" si="9"/>
        <v>0.95751748175389706</v>
      </c>
      <c r="T76" s="44">
        <f t="shared" si="10"/>
        <v>2334.3600000000006</v>
      </c>
      <c r="U76" s="15">
        <f t="shared" si="11"/>
        <v>4.248251824610292E-2</v>
      </c>
    </row>
    <row r="77" spans="1:21">
      <c r="A77" s="23">
        <v>67</v>
      </c>
      <c r="B77" s="11" t="s">
        <v>22</v>
      </c>
      <c r="C77" s="31"/>
      <c r="D77" s="24" t="s">
        <v>173</v>
      </c>
      <c r="E77" s="32" t="s">
        <v>34</v>
      </c>
      <c r="F77" s="11" t="s">
        <v>246</v>
      </c>
      <c r="G77" s="20">
        <f t="shared" si="15"/>
        <v>29976.28</v>
      </c>
      <c r="H77" s="14">
        <v>30</v>
      </c>
      <c r="I77" s="14">
        <v>1</v>
      </c>
      <c r="J77" s="14">
        <v>16</v>
      </c>
      <c r="K77" s="14">
        <v>13</v>
      </c>
      <c r="L77" s="14">
        <v>16</v>
      </c>
      <c r="M77" s="13">
        <v>9</v>
      </c>
      <c r="N77" s="15">
        <f t="shared" si="14"/>
        <v>0.43333333333333335</v>
      </c>
      <c r="O77" s="44">
        <v>29976.28</v>
      </c>
      <c r="P77" s="44">
        <v>29976.28</v>
      </c>
      <c r="Q77" s="45">
        <f t="shared" si="12"/>
        <v>1</v>
      </c>
      <c r="R77" s="44">
        <v>29976.28</v>
      </c>
      <c r="S77" s="45">
        <f t="shared" si="9"/>
        <v>1</v>
      </c>
      <c r="T77" s="44">
        <f t="shared" si="10"/>
        <v>0</v>
      </c>
      <c r="U77" s="15">
        <f t="shared" si="11"/>
        <v>0</v>
      </c>
    </row>
    <row r="78" spans="1:21">
      <c r="A78" s="23">
        <v>68</v>
      </c>
      <c r="B78" s="11" t="s">
        <v>22</v>
      </c>
      <c r="C78" s="31"/>
      <c r="D78" s="24" t="s">
        <v>210</v>
      </c>
      <c r="E78" s="32" t="s">
        <v>34</v>
      </c>
      <c r="F78" s="11" t="s">
        <v>211</v>
      </c>
      <c r="G78" s="20">
        <f t="shared" si="15"/>
        <v>12667.55</v>
      </c>
      <c r="H78" s="14">
        <v>13</v>
      </c>
      <c r="I78" s="14">
        <v>6</v>
      </c>
      <c r="J78" s="14">
        <v>7</v>
      </c>
      <c r="K78" s="14">
        <v>12</v>
      </c>
      <c r="L78" s="14">
        <v>14</v>
      </c>
      <c r="M78" s="13">
        <v>7</v>
      </c>
      <c r="N78" s="15">
        <v>0</v>
      </c>
      <c r="O78" s="44">
        <v>12667.55</v>
      </c>
      <c r="P78" s="44">
        <v>12667.55</v>
      </c>
      <c r="Q78" s="45">
        <f t="shared" si="12"/>
        <v>1</v>
      </c>
      <c r="R78" s="44">
        <v>12667.55</v>
      </c>
      <c r="S78" s="45">
        <f t="shared" si="9"/>
        <v>1</v>
      </c>
      <c r="T78" s="44">
        <f t="shared" si="10"/>
        <v>0</v>
      </c>
      <c r="U78" s="15">
        <f t="shared" si="11"/>
        <v>0</v>
      </c>
    </row>
    <row r="79" spans="1:21">
      <c r="A79" s="23">
        <v>69</v>
      </c>
      <c r="B79" s="11" t="s">
        <v>22</v>
      </c>
      <c r="C79" s="31"/>
      <c r="D79" s="22" t="s">
        <v>35</v>
      </c>
      <c r="E79" s="32" t="s">
        <v>34</v>
      </c>
      <c r="F79" s="11" t="s">
        <v>175</v>
      </c>
      <c r="G79" s="20">
        <f t="shared" si="15"/>
        <v>7076.18</v>
      </c>
      <c r="H79" s="14">
        <v>15</v>
      </c>
      <c r="I79" s="14">
        <v>0</v>
      </c>
      <c r="J79" s="14">
        <v>13</v>
      </c>
      <c r="K79" s="14">
        <v>7</v>
      </c>
      <c r="L79" s="14">
        <v>7</v>
      </c>
      <c r="M79" s="13">
        <v>5</v>
      </c>
      <c r="N79" s="15">
        <f t="shared" ref="N79:N84" si="16">IF(H79=0,0,K79/H79)</f>
        <v>0.46666666666666667</v>
      </c>
      <c r="O79" s="46">
        <v>7076.18</v>
      </c>
      <c r="P79" s="46">
        <v>7076.18</v>
      </c>
      <c r="Q79" s="45">
        <f t="shared" si="12"/>
        <v>1</v>
      </c>
      <c r="R79" s="46">
        <v>7076.18</v>
      </c>
      <c r="S79" s="45">
        <f t="shared" si="9"/>
        <v>1</v>
      </c>
      <c r="T79" s="44">
        <f t="shared" si="10"/>
        <v>0</v>
      </c>
      <c r="U79" s="15">
        <f t="shared" si="11"/>
        <v>0</v>
      </c>
    </row>
    <row r="80" spans="1:21">
      <c r="A80" s="23">
        <v>70</v>
      </c>
      <c r="B80" s="11" t="s">
        <v>22</v>
      </c>
      <c r="C80" s="31"/>
      <c r="D80" s="22" t="s">
        <v>61</v>
      </c>
      <c r="E80" s="30" t="s">
        <v>34</v>
      </c>
      <c r="F80" s="11" t="s">
        <v>176</v>
      </c>
      <c r="G80" s="20">
        <f t="shared" si="15"/>
        <v>4227.99</v>
      </c>
      <c r="H80" s="14">
        <v>14</v>
      </c>
      <c r="I80" s="14">
        <v>0</v>
      </c>
      <c r="J80" s="14">
        <v>12</v>
      </c>
      <c r="K80" s="14">
        <v>9</v>
      </c>
      <c r="L80" s="14">
        <v>9</v>
      </c>
      <c r="M80" s="13">
        <v>4</v>
      </c>
      <c r="N80" s="15">
        <f t="shared" si="16"/>
        <v>0.6428571428571429</v>
      </c>
      <c r="O80" s="44">
        <v>4227.99</v>
      </c>
      <c r="P80" s="44">
        <v>4227.99</v>
      </c>
      <c r="Q80" s="45">
        <f t="shared" si="12"/>
        <v>1</v>
      </c>
      <c r="R80" s="44">
        <v>3515.03</v>
      </c>
      <c r="S80" s="45">
        <f t="shared" si="9"/>
        <v>0.83137140816321708</v>
      </c>
      <c r="T80" s="44">
        <f t="shared" si="10"/>
        <v>712.95999999999958</v>
      </c>
      <c r="U80" s="15">
        <f t="shared" si="11"/>
        <v>0.16862859183678286</v>
      </c>
    </row>
    <row r="81" spans="1:21">
      <c r="A81" s="23">
        <v>71</v>
      </c>
      <c r="B81" s="11" t="s">
        <v>22</v>
      </c>
      <c r="C81" s="31"/>
      <c r="D81" s="22" t="s">
        <v>213</v>
      </c>
      <c r="E81" s="30" t="s">
        <v>34</v>
      </c>
      <c r="F81" s="11" t="s">
        <v>214</v>
      </c>
      <c r="G81" s="20">
        <f t="shared" si="15"/>
        <v>6393.95</v>
      </c>
      <c r="H81" s="14">
        <v>8</v>
      </c>
      <c r="I81" s="14">
        <v>0</v>
      </c>
      <c r="J81" s="14">
        <v>6</v>
      </c>
      <c r="K81" s="14">
        <v>8</v>
      </c>
      <c r="L81" s="14">
        <v>13</v>
      </c>
      <c r="M81" s="13">
        <v>6</v>
      </c>
      <c r="N81" s="15">
        <f t="shared" si="16"/>
        <v>1</v>
      </c>
      <c r="O81" s="44">
        <v>6393.95</v>
      </c>
      <c r="P81" s="44">
        <v>6393.95</v>
      </c>
      <c r="Q81" s="45">
        <f t="shared" si="12"/>
        <v>1</v>
      </c>
      <c r="R81" s="44">
        <v>6393.95</v>
      </c>
      <c r="S81" s="45">
        <f t="shared" si="9"/>
        <v>1</v>
      </c>
      <c r="T81" s="44">
        <f t="shared" si="10"/>
        <v>0</v>
      </c>
      <c r="U81" s="15">
        <f t="shared" si="11"/>
        <v>0</v>
      </c>
    </row>
    <row r="82" spans="1:21">
      <c r="A82" s="23">
        <v>72</v>
      </c>
      <c r="B82" s="11" t="s">
        <v>22</v>
      </c>
      <c r="C82" s="31"/>
      <c r="D82" s="25" t="s">
        <v>79</v>
      </c>
      <c r="E82" s="35" t="s">
        <v>51</v>
      </c>
      <c r="F82" s="11" t="s">
        <v>177</v>
      </c>
      <c r="G82" s="20">
        <f t="shared" si="15"/>
        <v>14667.86</v>
      </c>
      <c r="H82" s="14">
        <v>52</v>
      </c>
      <c r="I82" s="14">
        <v>2</v>
      </c>
      <c r="J82" s="14">
        <v>26</v>
      </c>
      <c r="K82" s="14">
        <v>21</v>
      </c>
      <c r="L82" s="14">
        <v>35</v>
      </c>
      <c r="M82" s="13">
        <v>19</v>
      </c>
      <c r="N82" s="15">
        <f t="shared" si="16"/>
        <v>0.40384615384615385</v>
      </c>
      <c r="O82" s="48">
        <v>14667.86</v>
      </c>
      <c r="P82" s="48">
        <v>14667.86</v>
      </c>
      <c r="Q82" s="45">
        <f t="shared" si="12"/>
        <v>1</v>
      </c>
      <c r="R82" s="48">
        <v>14667.86</v>
      </c>
      <c r="S82" s="45">
        <f t="shared" si="9"/>
        <v>1</v>
      </c>
      <c r="T82" s="44">
        <f t="shared" si="10"/>
        <v>0</v>
      </c>
      <c r="U82" s="15">
        <f t="shared" si="11"/>
        <v>0</v>
      </c>
    </row>
    <row r="83" spans="1:21">
      <c r="A83" s="23">
        <v>73</v>
      </c>
      <c r="B83" s="11" t="s">
        <v>22</v>
      </c>
      <c r="C83" s="31"/>
      <c r="D83" s="24" t="s">
        <v>178</v>
      </c>
      <c r="E83" s="32" t="s">
        <v>34</v>
      </c>
      <c r="F83" s="11" t="s">
        <v>179</v>
      </c>
      <c r="G83" s="20">
        <f t="shared" si="15"/>
        <v>13504.369000000001</v>
      </c>
      <c r="H83" s="14">
        <v>23</v>
      </c>
      <c r="I83" s="14">
        <v>3</v>
      </c>
      <c r="J83" s="14">
        <v>17</v>
      </c>
      <c r="K83" s="14">
        <v>12</v>
      </c>
      <c r="L83" s="14">
        <v>19</v>
      </c>
      <c r="M83" s="13">
        <v>5</v>
      </c>
      <c r="N83" s="15">
        <f t="shared" si="16"/>
        <v>0.52173913043478259</v>
      </c>
      <c r="O83" s="44">
        <v>13504.369000000001</v>
      </c>
      <c r="P83" s="44">
        <v>13504.369000000001</v>
      </c>
      <c r="Q83" s="45">
        <f t="shared" si="12"/>
        <v>1</v>
      </c>
      <c r="R83" s="44">
        <v>13504.369000000001</v>
      </c>
      <c r="S83" s="45">
        <f t="shared" si="9"/>
        <v>1</v>
      </c>
      <c r="T83" s="44">
        <f t="shared" si="10"/>
        <v>0</v>
      </c>
      <c r="U83" s="15">
        <f t="shared" si="11"/>
        <v>0</v>
      </c>
    </row>
    <row r="84" spans="1:21">
      <c r="A84" s="112" t="s">
        <v>27</v>
      </c>
      <c r="B84" s="112"/>
      <c r="C84" s="112"/>
      <c r="D84" s="112"/>
      <c r="E84" s="112"/>
      <c r="F84" s="112"/>
      <c r="G84" s="13">
        <f t="shared" ref="G84:M84" si="17">SUM(G6:G83)</f>
        <v>1053419.4690000003</v>
      </c>
      <c r="H84" s="19">
        <f t="shared" si="17"/>
        <v>1622</v>
      </c>
      <c r="I84" s="19">
        <f t="shared" si="17"/>
        <v>169</v>
      </c>
      <c r="J84" s="19">
        <f t="shared" si="17"/>
        <v>1085</v>
      </c>
      <c r="K84" s="19">
        <f t="shared" si="17"/>
        <v>921</v>
      </c>
      <c r="L84" s="19">
        <f t="shared" si="17"/>
        <v>1376</v>
      </c>
      <c r="M84" s="19">
        <f t="shared" si="17"/>
        <v>533</v>
      </c>
      <c r="N84" s="15">
        <f t="shared" si="16"/>
        <v>0.56781750924784213</v>
      </c>
      <c r="O84" s="46">
        <f>SUM(O6:O83)</f>
        <v>1053419.4690000003</v>
      </c>
      <c r="P84" s="46">
        <f>SUM(P6:P83)</f>
        <v>1053419.4690000003</v>
      </c>
      <c r="Q84" s="45">
        <f t="shared" si="12"/>
        <v>1</v>
      </c>
      <c r="R84" s="46">
        <f>SUM(R6:R83)</f>
        <v>977689.93900000025</v>
      </c>
      <c r="S84" s="45">
        <f t="shared" si="9"/>
        <v>0.92811075527976594</v>
      </c>
      <c r="T84" s="46">
        <f>SUM(T6:T83)</f>
        <v>75728.53</v>
      </c>
      <c r="U84" s="15">
        <f t="shared" si="11"/>
        <v>7.1888295430772964E-2</v>
      </c>
    </row>
    <row r="85" spans="1:21">
      <c r="P85"/>
      <c r="Q85"/>
    </row>
    <row r="86" spans="1:21">
      <c r="P86"/>
      <c r="Q86"/>
    </row>
    <row r="87" spans="1:21">
      <c r="P87" s="117" t="s">
        <v>247</v>
      </c>
      <c r="Q87" s="117"/>
      <c r="R87" s="117"/>
      <c r="S87" s="117"/>
      <c r="T87" s="117"/>
      <c r="U87" s="117"/>
    </row>
    <row r="88" spans="1:21">
      <c r="P88" s="44">
        <v>53108.35</v>
      </c>
      <c r="Q88" s="51">
        <v>1</v>
      </c>
      <c r="R88" s="44">
        <v>53108.35</v>
      </c>
      <c r="S88" s="51">
        <v>1</v>
      </c>
      <c r="T88" s="44">
        <v>0</v>
      </c>
      <c r="U88" s="44"/>
    </row>
  </sheetData>
  <mergeCells count="24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84:F84"/>
    <mergeCell ref="P87:U87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7.xml><?xml version="1.0" encoding="utf-8"?>
<worksheet xmlns="http://schemas.openxmlformats.org/spreadsheetml/2006/main" xmlns:r="http://schemas.openxmlformats.org/officeDocument/2006/relationships">
  <dimension ref="A1:U94"/>
  <sheetViews>
    <sheetView topLeftCell="A82" workbookViewId="0">
      <selection activeCell="K94" sqref="K94"/>
    </sheetView>
  </sheetViews>
  <sheetFormatPr defaultRowHeight="15"/>
  <cols>
    <col min="2" max="2" width="15.7109375"/>
    <col min="3" max="3" width="17.28515625"/>
    <col min="4" max="4" width="42.7109375"/>
    <col min="5" max="5" width="24.28515625"/>
    <col min="6" max="6" width="16"/>
    <col min="7" max="7" width="16.85546875"/>
    <col min="8" max="8" width="12.28515625"/>
    <col min="9" max="9" width="19.5703125"/>
    <col min="10" max="10" width="12.5703125"/>
    <col min="11" max="11" width="12.28515625"/>
    <col min="12" max="12" width="13.85546875"/>
    <col min="13" max="13" width="14.140625"/>
    <col min="14" max="14" width="15.7109375"/>
    <col min="15" max="15" width="16" style="43"/>
    <col min="16" max="16" width="13.140625" style="43"/>
    <col min="17" max="17" width="14.140625" style="43"/>
    <col min="18" max="18" width="10.85546875"/>
    <col min="20" max="20" width="8.7109375"/>
    <col min="22" max="1025" width="8.7109375"/>
  </cols>
  <sheetData>
    <row r="1" spans="1:21" ht="44.25" customHeight="1">
      <c r="A1" s="116" t="s">
        <v>250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3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50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41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21" si="0">(P6)</f>
        <v>10428.34</v>
      </c>
      <c r="H6" s="14">
        <v>23</v>
      </c>
      <c r="I6" s="14">
        <v>4</v>
      </c>
      <c r="J6" s="14">
        <v>12</v>
      </c>
      <c r="K6" s="14">
        <v>15</v>
      </c>
      <c r="L6" s="14">
        <v>17</v>
      </c>
      <c r="M6" s="13">
        <v>10</v>
      </c>
      <c r="N6" s="15">
        <f t="shared" ref="N6:N21" si="1">IF(H6=0,0,K6/H6)</f>
        <v>0.65217391304347827</v>
      </c>
      <c r="O6" s="44">
        <v>10428.34</v>
      </c>
      <c r="P6" s="44">
        <v>10428.34</v>
      </c>
      <c r="Q6" s="45">
        <f t="shared" ref="Q6:Q21" si="2">IF(O6=0,0,P6/O6)</f>
        <v>1</v>
      </c>
      <c r="R6" s="44">
        <v>8878.44</v>
      </c>
      <c r="S6" s="45">
        <f t="shared" ref="S6:S21" si="3">IF(P6=0,0,R6/P6)</f>
        <v>0.8513761538269754</v>
      </c>
      <c r="T6" s="44">
        <f t="shared" ref="T6:T21" si="4">(P6-R6)</f>
        <v>1549.8999999999996</v>
      </c>
      <c r="U6" s="15">
        <f t="shared" ref="U6:U21" si="5">IF(P6=0,0,T6/P6)</f>
        <v>0.14862384617302463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1629.85</v>
      </c>
      <c r="H7" s="14">
        <v>7</v>
      </c>
      <c r="I7" s="14">
        <v>0</v>
      </c>
      <c r="J7" s="14">
        <v>1</v>
      </c>
      <c r="K7" s="14">
        <v>6</v>
      </c>
      <c r="L7" s="14">
        <v>6</v>
      </c>
      <c r="M7" s="13">
        <v>6</v>
      </c>
      <c r="N7" s="15">
        <f t="shared" si="1"/>
        <v>0.8571428571428571</v>
      </c>
      <c r="O7" s="44">
        <v>1629.85</v>
      </c>
      <c r="P7" s="44">
        <v>1629.85</v>
      </c>
      <c r="Q7" s="45">
        <f t="shared" si="2"/>
        <v>1</v>
      </c>
      <c r="R7" s="44">
        <v>1629.85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v>18</v>
      </c>
      <c r="I8" s="14">
        <v>4</v>
      </c>
      <c r="J8" s="14">
        <v>12</v>
      </c>
      <c r="K8" s="14">
        <v>2</v>
      </c>
      <c r="L8" s="14">
        <v>3</v>
      </c>
      <c r="M8" s="13">
        <v>2</v>
      </c>
      <c r="N8" s="15">
        <f t="shared" si="1"/>
        <v>0.1111111111111111</v>
      </c>
      <c r="O8" s="44">
        <v>3384.04</v>
      </c>
      <c r="P8" s="4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v>30</v>
      </c>
      <c r="I9" s="14">
        <v>0</v>
      </c>
      <c r="J9" s="14">
        <v>28</v>
      </c>
      <c r="K9" s="14">
        <v>11</v>
      </c>
      <c r="L9" s="14">
        <v>15</v>
      </c>
      <c r="M9" s="13">
        <v>5</v>
      </c>
      <c r="N9" s="15">
        <f t="shared" si="1"/>
        <v>0.36666666666666664</v>
      </c>
      <c r="O9" s="44">
        <v>9589.33</v>
      </c>
      <c r="P9" s="4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5944.12</v>
      </c>
      <c r="H10" s="14">
        <v>9</v>
      </c>
      <c r="I10" s="14">
        <v>0</v>
      </c>
      <c r="J10" s="14">
        <v>7</v>
      </c>
      <c r="K10" s="14">
        <v>5</v>
      </c>
      <c r="L10" s="14">
        <v>7</v>
      </c>
      <c r="M10" s="13">
        <v>2</v>
      </c>
      <c r="N10" s="15">
        <f t="shared" si="1"/>
        <v>0.55555555555555558</v>
      </c>
      <c r="O10" s="44">
        <v>5944.12</v>
      </c>
      <c r="P10" s="44">
        <v>5944.12</v>
      </c>
      <c r="Q10" s="45">
        <f t="shared" si="2"/>
        <v>1</v>
      </c>
      <c r="R10" s="44">
        <v>5944.12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23445.53</v>
      </c>
      <c r="H11" s="14">
        <v>22</v>
      </c>
      <c r="I11" s="14">
        <v>2</v>
      </c>
      <c r="J11" s="14">
        <v>17</v>
      </c>
      <c r="K11" s="14">
        <v>18</v>
      </c>
      <c r="L11" s="14">
        <v>24</v>
      </c>
      <c r="M11" s="13">
        <v>13</v>
      </c>
      <c r="N11" s="15">
        <f t="shared" si="1"/>
        <v>0.81818181818181823</v>
      </c>
      <c r="O11" s="44">
        <v>23445.53</v>
      </c>
      <c r="P11" s="44">
        <v>23445.53</v>
      </c>
      <c r="Q11" s="45">
        <f t="shared" si="2"/>
        <v>1</v>
      </c>
      <c r="R11" s="44">
        <v>23445.53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 ht="16.5" customHeight="1">
      <c r="A12" s="23">
        <v>7</v>
      </c>
      <c r="B12" s="11" t="s">
        <v>22</v>
      </c>
      <c r="C12" s="29"/>
      <c r="D12" s="24" t="s">
        <v>89</v>
      </c>
      <c r="E12" s="27" t="s">
        <v>90</v>
      </c>
      <c r="F12" s="11" t="s">
        <v>91</v>
      </c>
      <c r="G12" s="20">
        <f t="shared" si="0"/>
        <v>6567.27</v>
      </c>
      <c r="H12" s="14">
        <v>15</v>
      </c>
      <c r="I12" s="14">
        <v>0</v>
      </c>
      <c r="J12" s="14">
        <v>14</v>
      </c>
      <c r="K12" s="14">
        <v>5</v>
      </c>
      <c r="L12" s="14">
        <v>6</v>
      </c>
      <c r="M12" s="13">
        <v>4</v>
      </c>
      <c r="N12" s="15">
        <f t="shared" si="1"/>
        <v>0.33333333333333331</v>
      </c>
      <c r="O12" s="44">
        <v>6567.27</v>
      </c>
      <c r="P12" s="44">
        <v>6567.27</v>
      </c>
      <c r="Q12" s="45">
        <f t="shared" si="2"/>
        <v>1</v>
      </c>
      <c r="R12" s="44">
        <v>4285.91</v>
      </c>
      <c r="S12" s="45">
        <f t="shared" si="3"/>
        <v>0.65261668851745092</v>
      </c>
      <c r="T12" s="44">
        <f t="shared" si="4"/>
        <v>2281.3600000000006</v>
      </c>
      <c r="U12" s="15">
        <f t="shared" si="5"/>
        <v>0.34738331148254914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11254.96</v>
      </c>
      <c r="H13" s="14">
        <v>27</v>
      </c>
      <c r="I13" s="14">
        <v>1</v>
      </c>
      <c r="J13" s="14">
        <v>19</v>
      </c>
      <c r="K13" s="14">
        <v>15</v>
      </c>
      <c r="L13" s="14">
        <v>20</v>
      </c>
      <c r="M13" s="13">
        <v>5</v>
      </c>
      <c r="N13" s="15">
        <f t="shared" si="1"/>
        <v>0.55555555555555558</v>
      </c>
      <c r="O13" s="44">
        <v>11254.96</v>
      </c>
      <c r="P13" s="44">
        <v>11254.96</v>
      </c>
      <c r="Q13" s="45">
        <f t="shared" si="2"/>
        <v>1</v>
      </c>
      <c r="R13" s="44">
        <v>11254.96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23397.8</v>
      </c>
      <c r="H14" s="14">
        <v>32</v>
      </c>
      <c r="I14" s="14">
        <v>4</v>
      </c>
      <c r="J14" s="14">
        <v>17</v>
      </c>
      <c r="K14" s="14">
        <v>18</v>
      </c>
      <c r="L14" s="14">
        <v>25</v>
      </c>
      <c r="M14" s="13">
        <v>12</v>
      </c>
      <c r="N14" s="15">
        <f t="shared" si="1"/>
        <v>0.5625</v>
      </c>
      <c r="O14" s="44">
        <v>23397.8</v>
      </c>
      <c r="P14" s="44">
        <v>23397.8</v>
      </c>
      <c r="Q14" s="45">
        <f t="shared" si="2"/>
        <v>1</v>
      </c>
      <c r="R14" s="44">
        <v>22988.53</v>
      </c>
      <c r="S14" s="45">
        <f t="shared" si="3"/>
        <v>0.98250818453016953</v>
      </c>
      <c r="T14" s="44">
        <f t="shared" si="4"/>
        <v>409.27000000000044</v>
      </c>
      <c r="U14" s="15">
        <f t="shared" si="5"/>
        <v>1.7491815469830516E-2</v>
      </c>
    </row>
    <row r="15" spans="1:21">
      <c r="A15" s="23">
        <v>10</v>
      </c>
      <c r="B15" s="11" t="s">
        <v>22</v>
      </c>
      <c r="C15" s="29"/>
      <c r="D15" s="24" t="s">
        <v>94</v>
      </c>
      <c r="E15" s="30" t="s">
        <v>34</v>
      </c>
      <c r="F15" s="11" t="s">
        <v>95</v>
      </c>
      <c r="G15" s="20">
        <f t="shared" si="0"/>
        <v>9268.84</v>
      </c>
      <c r="H15" s="14">
        <v>15</v>
      </c>
      <c r="I15" s="14">
        <v>0</v>
      </c>
      <c r="J15" s="14">
        <v>13</v>
      </c>
      <c r="K15" s="14">
        <v>11</v>
      </c>
      <c r="L15" s="14">
        <v>15</v>
      </c>
      <c r="M15" s="13">
        <v>6</v>
      </c>
      <c r="N15" s="15">
        <f t="shared" si="1"/>
        <v>0.73333333333333328</v>
      </c>
      <c r="O15" s="48">
        <v>9268.84</v>
      </c>
      <c r="P15" s="48">
        <v>9268.84</v>
      </c>
      <c r="Q15" s="45">
        <f t="shared" si="2"/>
        <v>1</v>
      </c>
      <c r="R15" s="44">
        <v>8116.73</v>
      </c>
      <c r="S15" s="45">
        <f t="shared" si="3"/>
        <v>0.87570073493554745</v>
      </c>
      <c r="T15" s="44">
        <f t="shared" si="4"/>
        <v>1152.1100000000006</v>
      </c>
      <c r="U15" s="15">
        <f t="shared" si="5"/>
        <v>0.12429926506445257</v>
      </c>
    </row>
    <row r="16" spans="1:21">
      <c r="A16" s="23">
        <v>11</v>
      </c>
      <c r="B16" s="11" t="s">
        <v>22</v>
      </c>
      <c r="C16" s="29"/>
      <c r="D16" s="24" t="s">
        <v>64</v>
      </c>
      <c r="E16" s="33" t="s">
        <v>51</v>
      </c>
      <c r="F16" s="11" t="s">
        <v>96</v>
      </c>
      <c r="G16" s="20">
        <f t="shared" si="0"/>
        <v>34764.92</v>
      </c>
      <c r="H16" s="14">
        <v>56</v>
      </c>
      <c r="I16" s="14">
        <v>3</v>
      </c>
      <c r="J16" s="14">
        <v>33</v>
      </c>
      <c r="K16" s="14">
        <v>39</v>
      </c>
      <c r="L16" s="14">
        <v>50</v>
      </c>
      <c r="M16" s="13">
        <v>24</v>
      </c>
      <c r="N16" s="15">
        <f t="shared" si="1"/>
        <v>0.6964285714285714</v>
      </c>
      <c r="O16" s="44">
        <v>34764.92</v>
      </c>
      <c r="P16" s="44">
        <v>34764.92</v>
      </c>
      <c r="Q16" s="45">
        <f t="shared" si="2"/>
        <v>1</v>
      </c>
      <c r="R16" s="44">
        <v>34764.92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24370.240000000002</v>
      </c>
      <c r="H17" s="14">
        <v>25</v>
      </c>
      <c r="I17" s="14">
        <v>2</v>
      </c>
      <c r="J17" s="14">
        <v>17</v>
      </c>
      <c r="K17" s="14">
        <v>18</v>
      </c>
      <c r="L17" s="14">
        <v>32</v>
      </c>
      <c r="M17" s="13">
        <v>11</v>
      </c>
      <c r="N17" s="15">
        <f t="shared" si="1"/>
        <v>0.72</v>
      </c>
      <c r="O17" s="44">
        <v>24370.240000000002</v>
      </c>
      <c r="P17" s="44">
        <v>24370.240000000002</v>
      </c>
      <c r="Q17" s="45">
        <f t="shared" si="2"/>
        <v>1</v>
      </c>
      <c r="R17" s="44">
        <v>24370.240000000002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4" t="s">
        <v>65</v>
      </c>
      <c r="E18" s="34" t="s">
        <v>30</v>
      </c>
      <c r="F18" s="11" t="s">
        <v>98</v>
      </c>
      <c r="G18" s="20">
        <f t="shared" si="0"/>
        <v>13632.29</v>
      </c>
      <c r="H18" s="14">
        <v>26</v>
      </c>
      <c r="I18" s="14">
        <v>6</v>
      </c>
      <c r="J18" s="14">
        <v>12</v>
      </c>
      <c r="K18" s="14">
        <v>18</v>
      </c>
      <c r="L18" s="14">
        <v>23</v>
      </c>
      <c r="M18" s="13">
        <v>13</v>
      </c>
      <c r="N18" s="15">
        <f t="shared" si="1"/>
        <v>0.69230769230769229</v>
      </c>
      <c r="O18" s="44">
        <v>13632.29</v>
      </c>
      <c r="P18" s="44">
        <v>13632.29</v>
      </c>
      <c r="Q18" s="45">
        <f t="shared" si="2"/>
        <v>1</v>
      </c>
      <c r="R18" s="44">
        <v>13632.29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33153.949999999997</v>
      </c>
      <c r="H19" s="14">
        <v>29</v>
      </c>
      <c r="I19" s="14">
        <v>6</v>
      </c>
      <c r="J19" s="14">
        <v>19</v>
      </c>
      <c r="K19" s="14">
        <v>22</v>
      </c>
      <c r="L19" s="14">
        <v>30</v>
      </c>
      <c r="M19" s="13">
        <v>18</v>
      </c>
      <c r="N19" s="15">
        <f t="shared" si="1"/>
        <v>0.75862068965517238</v>
      </c>
      <c r="O19" s="44">
        <v>33153.949999999997</v>
      </c>
      <c r="P19" s="44">
        <v>33153.949999999997</v>
      </c>
      <c r="Q19" s="45">
        <f t="shared" si="2"/>
        <v>1</v>
      </c>
      <c r="R19" s="44">
        <v>33153.949999999997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4" t="s">
        <v>100</v>
      </c>
      <c r="E20" s="30" t="s">
        <v>34</v>
      </c>
      <c r="F20" s="11" t="s">
        <v>101</v>
      </c>
      <c r="G20" s="20">
        <f t="shared" si="0"/>
        <v>11301.73</v>
      </c>
      <c r="H20" s="14">
        <v>30</v>
      </c>
      <c r="I20" s="14">
        <v>2</v>
      </c>
      <c r="J20" s="14">
        <v>21</v>
      </c>
      <c r="K20" s="14">
        <v>13</v>
      </c>
      <c r="L20" s="14">
        <v>21</v>
      </c>
      <c r="M20" s="13">
        <v>10</v>
      </c>
      <c r="N20" s="15">
        <f t="shared" si="1"/>
        <v>0.43333333333333335</v>
      </c>
      <c r="O20" s="44">
        <v>11301.73</v>
      </c>
      <c r="P20" s="44">
        <v>11301.73</v>
      </c>
      <c r="Q20" s="45">
        <f t="shared" si="2"/>
        <v>1</v>
      </c>
      <c r="R20" s="44">
        <v>9294.99</v>
      </c>
      <c r="S20" s="45">
        <f t="shared" si="3"/>
        <v>0.82243957341044249</v>
      </c>
      <c r="T20" s="44">
        <f t="shared" si="4"/>
        <v>2006.7399999999998</v>
      </c>
      <c r="U20" s="15">
        <f t="shared" si="5"/>
        <v>0.17756042658955751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13124.63</v>
      </c>
      <c r="H21" s="14">
        <v>27</v>
      </c>
      <c r="I21" s="14">
        <v>3</v>
      </c>
      <c r="J21" s="14">
        <v>23</v>
      </c>
      <c r="K21" s="14">
        <v>14</v>
      </c>
      <c r="L21" s="14">
        <v>16</v>
      </c>
      <c r="M21" s="13">
        <v>4</v>
      </c>
      <c r="N21" s="15">
        <f t="shared" si="1"/>
        <v>0.51851851851851849</v>
      </c>
      <c r="O21" s="44">
        <v>13124.63</v>
      </c>
      <c r="P21" s="44">
        <v>13124.63</v>
      </c>
      <c r="Q21" s="45">
        <f t="shared" si="2"/>
        <v>1</v>
      </c>
      <c r="R21" s="44">
        <v>13124.63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/>
      <c r="B22" s="11"/>
      <c r="C22" s="29"/>
      <c r="D22" s="24" t="s">
        <v>251</v>
      </c>
      <c r="E22" s="30" t="s">
        <v>47</v>
      </c>
      <c r="F22" s="11"/>
      <c r="G22" s="20"/>
      <c r="H22" s="14">
        <v>1</v>
      </c>
      <c r="I22" s="14"/>
      <c r="J22" s="14"/>
      <c r="K22" s="14"/>
      <c r="L22" s="14"/>
      <c r="M22" s="13"/>
      <c r="N22" s="15"/>
      <c r="O22" s="44"/>
      <c r="P22" s="44"/>
      <c r="Q22" s="45"/>
      <c r="R22" s="44"/>
      <c r="S22" s="45"/>
      <c r="T22" s="44"/>
      <c r="U22" s="15"/>
    </row>
    <row r="23" spans="1:21">
      <c r="A23" s="23">
        <v>17</v>
      </c>
      <c r="B23" s="11" t="s">
        <v>22</v>
      </c>
      <c r="C23" s="31"/>
      <c r="D23" s="12" t="s">
        <v>23</v>
      </c>
      <c r="E23" s="32" t="s">
        <v>24</v>
      </c>
      <c r="F23" s="11" t="s">
        <v>103</v>
      </c>
      <c r="G23" s="20">
        <f>(P23)</f>
        <v>29523.03</v>
      </c>
      <c r="H23" s="14">
        <v>39</v>
      </c>
      <c r="I23" s="14">
        <v>9</v>
      </c>
      <c r="J23" s="14">
        <v>18</v>
      </c>
      <c r="K23" s="14">
        <v>24</v>
      </c>
      <c r="L23" s="14">
        <v>49</v>
      </c>
      <c r="M23" s="13">
        <v>16</v>
      </c>
      <c r="N23" s="15">
        <f>IF(H23=0,0,K23/H23)</f>
        <v>0.61538461538461542</v>
      </c>
      <c r="O23" s="44">
        <v>29523.03</v>
      </c>
      <c r="P23" s="44">
        <v>29523.03</v>
      </c>
      <c r="Q23" s="45">
        <f>IF(O23=0,0,P23/O23)</f>
        <v>1</v>
      </c>
      <c r="R23" s="44">
        <v>29523.03</v>
      </c>
      <c r="S23" s="45">
        <f>IF(P23=0,0,R23/P23)</f>
        <v>1</v>
      </c>
      <c r="T23" s="44">
        <f>(P23-R23)</f>
        <v>0</v>
      </c>
      <c r="U23" s="15">
        <f>IF(P23=0,0,T23/P23)</f>
        <v>0</v>
      </c>
    </row>
    <row r="24" spans="1:21">
      <c r="A24" s="23">
        <v>18</v>
      </c>
      <c r="B24" s="11" t="s">
        <v>22</v>
      </c>
      <c r="C24" s="31"/>
      <c r="D24" s="25" t="s">
        <v>44</v>
      </c>
      <c r="E24" s="30" t="s">
        <v>40</v>
      </c>
      <c r="F24" s="11" t="s">
        <v>104</v>
      </c>
      <c r="G24" s="20">
        <f>(P24)</f>
        <v>32892.800000000003</v>
      </c>
      <c r="H24" s="14">
        <v>36</v>
      </c>
      <c r="I24" s="14">
        <v>7</v>
      </c>
      <c r="J24" s="14">
        <v>29</v>
      </c>
      <c r="K24" s="14">
        <v>30</v>
      </c>
      <c r="L24" s="14">
        <v>49</v>
      </c>
      <c r="M24" s="13">
        <v>10</v>
      </c>
      <c r="N24" s="15">
        <f>IF(H24=0,0,K24/H24)</f>
        <v>0.83333333333333337</v>
      </c>
      <c r="O24" s="44">
        <v>32892.800000000003</v>
      </c>
      <c r="P24" s="44">
        <v>32892.800000000003</v>
      </c>
      <c r="Q24" s="45">
        <f>IF(O24=0,0,P24/O24)</f>
        <v>1</v>
      </c>
      <c r="R24" s="44">
        <v>32892.800000000003</v>
      </c>
      <c r="S24" s="45">
        <f>IF(P24=0,0,R24/P24)</f>
        <v>1</v>
      </c>
      <c r="T24" s="44">
        <f>(P24-R24)</f>
        <v>0</v>
      </c>
      <c r="U24" s="15">
        <f>IF(P24=0,0,T24/P24)</f>
        <v>0</v>
      </c>
    </row>
    <row r="25" spans="1:21">
      <c r="A25" s="23"/>
      <c r="B25" s="11"/>
      <c r="C25" s="31"/>
      <c r="D25" s="25" t="s">
        <v>252</v>
      </c>
      <c r="E25" s="30" t="s">
        <v>34</v>
      </c>
      <c r="F25" s="11"/>
      <c r="G25" s="20"/>
      <c r="H25" s="14">
        <v>2</v>
      </c>
      <c r="I25" s="14"/>
      <c r="J25" s="14">
        <v>1</v>
      </c>
      <c r="K25" s="14"/>
      <c r="L25" s="14"/>
      <c r="M25" s="13"/>
      <c r="N25" s="15"/>
      <c r="O25" s="44"/>
      <c r="P25" s="44"/>
      <c r="Q25" s="45"/>
      <c r="R25" s="44"/>
      <c r="S25" s="45"/>
      <c r="T25" s="44"/>
      <c r="U25" s="15"/>
    </row>
    <row r="26" spans="1:21">
      <c r="A26" s="23">
        <v>19</v>
      </c>
      <c r="B26" s="11" t="s">
        <v>22</v>
      </c>
      <c r="C26" s="31"/>
      <c r="D26" s="24" t="s">
        <v>105</v>
      </c>
      <c r="E26" s="24" t="s">
        <v>47</v>
      </c>
      <c r="F26" s="11" t="s">
        <v>106</v>
      </c>
      <c r="G26" s="20">
        <f t="shared" ref="G26:G40" si="6">(P26)</f>
        <v>9510.43</v>
      </c>
      <c r="H26" s="14">
        <v>17</v>
      </c>
      <c r="I26" s="14">
        <v>0</v>
      </c>
      <c r="J26" s="14">
        <v>10</v>
      </c>
      <c r="K26" s="14">
        <v>13</v>
      </c>
      <c r="L26" s="14">
        <v>19</v>
      </c>
      <c r="M26" s="13">
        <v>11</v>
      </c>
      <c r="N26" s="15">
        <f t="shared" ref="N26:N40" si="7">IF(H26=0,0,K26/H26)</f>
        <v>0.76470588235294112</v>
      </c>
      <c r="O26" s="44">
        <v>9510.43</v>
      </c>
      <c r="P26" s="44">
        <v>9510.43</v>
      </c>
      <c r="Q26" s="45">
        <f t="shared" ref="Q26:Q40" si="8">IF(O26=0,0,P26/O26)</f>
        <v>1</v>
      </c>
      <c r="R26" s="44">
        <v>8657.83</v>
      </c>
      <c r="S26" s="45">
        <f t="shared" ref="S26:S40" si="9">IF(P26=0,0,R26/P26)</f>
        <v>0.91035105668197969</v>
      </c>
      <c r="T26" s="44">
        <f t="shared" ref="T26:T40" si="10">(P26-R26)</f>
        <v>852.60000000000036</v>
      </c>
      <c r="U26" s="15">
        <f t="shared" ref="U26:U40" si="11">IF(P26=0,0,T26/P26)</f>
        <v>8.9648943318020355E-2</v>
      </c>
    </row>
    <row r="27" spans="1:21">
      <c r="A27" s="23">
        <v>20</v>
      </c>
      <c r="B27" s="11" t="s">
        <v>22</v>
      </c>
      <c r="C27" s="31"/>
      <c r="D27" s="12" t="s">
        <v>31</v>
      </c>
      <c r="E27" s="32" t="s">
        <v>32</v>
      </c>
      <c r="F27" s="11" t="s">
        <v>107</v>
      </c>
      <c r="G27" s="20">
        <f t="shared" si="6"/>
        <v>39519.65</v>
      </c>
      <c r="H27" s="14">
        <v>38</v>
      </c>
      <c r="I27" s="14">
        <v>2</v>
      </c>
      <c r="J27" s="14">
        <v>34</v>
      </c>
      <c r="K27" s="14">
        <v>31</v>
      </c>
      <c r="L27" s="14">
        <v>63</v>
      </c>
      <c r="M27" s="13">
        <v>10</v>
      </c>
      <c r="N27" s="15">
        <f t="shared" si="7"/>
        <v>0.81578947368421051</v>
      </c>
      <c r="O27" s="44">
        <v>39519.65</v>
      </c>
      <c r="P27" s="44">
        <v>39519.65</v>
      </c>
      <c r="Q27" s="45">
        <f t="shared" si="8"/>
        <v>1</v>
      </c>
      <c r="R27" s="44">
        <v>39519.65</v>
      </c>
      <c r="S27" s="45">
        <f t="shared" si="9"/>
        <v>1</v>
      </c>
      <c r="T27" s="44">
        <f t="shared" si="10"/>
        <v>0</v>
      </c>
      <c r="U27" s="15">
        <f t="shared" si="11"/>
        <v>0</v>
      </c>
    </row>
    <row r="28" spans="1:21">
      <c r="A28" s="23">
        <v>21</v>
      </c>
      <c r="B28" s="11" t="s">
        <v>22</v>
      </c>
      <c r="C28" s="31"/>
      <c r="D28" s="25" t="s">
        <v>108</v>
      </c>
      <c r="E28" s="30" t="s">
        <v>34</v>
      </c>
      <c r="F28" s="11" t="s">
        <v>237</v>
      </c>
      <c r="G28" s="20">
        <f t="shared" si="6"/>
        <v>4184.51</v>
      </c>
      <c r="H28" s="14">
        <v>6</v>
      </c>
      <c r="I28" s="14">
        <v>0</v>
      </c>
      <c r="J28" s="14">
        <v>5</v>
      </c>
      <c r="K28" s="14">
        <v>4</v>
      </c>
      <c r="L28" s="14">
        <v>6</v>
      </c>
      <c r="M28" s="13">
        <v>2</v>
      </c>
      <c r="N28" s="15">
        <f t="shared" si="7"/>
        <v>0.66666666666666663</v>
      </c>
      <c r="O28" s="44">
        <v>4184.51</v>
      </c>
      <c r="P28" s="44">
        <v>4184.51</v>
      </c>
      <c r="Q28" s="45">
        <f t="shared" si="8"/>
        <v>1</v>
      </c>
      <c r="R28" s="44">
        <v>4184.51</v>
      </c>
      <c r="S28" s="45">
        <f t="shared" si="9"/>
        <v>1</v>
      </c>
      <c r="T28" s="44">
        <f t="shared" si="10"/>
        <v>0</v>
      </c>
      <c r="U28" s="15">
        <f t="shared" si="11"/>
        <v>0</v>
      </c>
    </row>
    <row r="29" spans="1:21" ht="23.25" customHeight="1">
      <c r="A29" s="23">
        <v>22</v>
      </c>
      <c r="B29" s="11" t="s">
        <v>22</v>
      </c>
      <c r="C29" s="31"/>
      <c r="D29" s="22" t="s">
        <v>45</v>
      </c>
      <c r="E29" s="30" t="s">
        <v>34</v>
      </c>
      <c r="F29" s="11" t="s">
        <v>110</v>
      </c>
      <c r="G29" s="20">
        <f t="shared" si="6"/>
        <v>3891.36</v>
      </c>
      <c r="H29" s="14">
        <v>18</v>
      </c>
      <c r="I29" s="14">
        <v>4</v>
      </c>
      <c r="J29" s="14">
        <v>12</v>
      </c>
      <c r="K29" s="14">
        <v>12</v>
      </c>
      <c r="L29" s="14">
        <v>15</v>
      </c>
      <c r="M29" s="13">
        <v>9</v>
      </c>
      <c r="N29" s="15">
        <f t="shared" si="7"/>
        <v>0.66666666666666663</v>
      </c>
      <c r="O29" s="44">
        <v>3891.36</v>
      </c>
      <c r="P29" s="44">
        <v>3891.36</v>
      </c>
      <c r="Q29" s="45">
        <f t="shared" si="8"/>
        <v>1</v>
      </c>
      <c r="R29" s="44">
        <v>3891.36</v>
      </c>
      <c r="S29" s="45">
        <f t="shared" si="9"/>
        <v>1</v>
      </c>
      <c r="T29" s="44">
        <f t="shared" si="10"/>
        <v>0</v>
      </c>
      <c r="U29" s="15">
        <f t="shared" si="11"/>
        <v>0</v>
      </c>
    </row>
    <row r="30" spans="1:21" ht="20.25" customHeight="1">
      <c r="A30" s="23"/>
      <c r="B30" s="11" t="s">
        <v>22</v>
      </c>
      <c r="C30" s="31"/>
      <c r="D30" s="22" t="s">
        <v>218</v>
      </c>
      <c r="E30" s="30" t="s">
        <v>34</v>
      </c>
      <c r="F30" s="11" t="s">
        <v>219</v>
      </c>
      <c r="G30" s="20">
        <f t="shared" si="6"/>
        <v>2295.37</v>
      </c>
      <c r="H30" s="14">
        <v>10</v>
      </c>
      <c r="I30" s="14">
        <v>0</v>
      </c>
      <c r="J30" s="14">
        <v>10</v>
      </c>
      <c r="K30" s="14">
        <v>8</v>
      </c>
      <c r="L30" s="14">
        <v>12</v>
      </c>
      <c r="M30" s="13">
        <v>3</v>
      </c>
      <c r="N30" s="15">
        <f t="shared" si="7"/>
        <v>0.8</v>
      </c>
      <c r="O30" s="44">
        <v>2295.37</v>
      </c>
      <c r="P30" s="44">
        <v>2295.37</v>
      </c>
      <c r="Q30" s="45">
        <f t="shared" si="8"/>
        <v>1</v>
      </c>
      <c r="R30" s="44">
        <v>2295.37</v>
      </c>
      <c r="S30" s="45">
        <f t="shared" si="9"/>
        <v>1</v>
      </c>
      <c r="T30" s="44">
        <f t="shared" si="10"/>
        <v>0</v>
      </c>
      <c r="U30" s="15">
        <f t="shared" si="11"/>
        <v>0</v>
      </c>
    </row>
    <row r="31" spans="1:21">
      <c r="A31" s="23">
        <v>23</v>
      </c>
      <c r="B31" s="11" t="s">
        <v>22</v>
      </c>
      <c r="C31" s="31"/>
      <c r="D31" s="25" t="s">
        <v>46</v>
      </c>
      <c r="E31" s="30" t="s">
        <v>47</v>
      </c>
      <c r="F31" s="11" t="s">
        <v>111</v>
      </c>
      <c r="G31" s="20">
        <f t="shared" si="6"/>
        <v>41995.71</v>
      </c>
      <c r="H31" s="14">
        <v>56</v>
      </c>
      <c r="I31" s="14">
        <v>9</v>
      </c>
      <c r="J31" s="14">
        <v>30</v>
      </c>
      <c r="K31" s="14">
        <v>31</v>
      </c>
      <c r="L31" s="14">
        <v>63</v>
      </c>
      <c r="M31" s="13">
        <v>17</v>
      </c>
      <c r="N31" s="15">
        <f t="shared" si="7"/>
        <v>0.5535714285714286</v>
      </c>
      <c r="O31" s="44">
        <v>41995.71</v>
      </c>
      <c r="P31" s="44">
        <v>41995.71</v>
      </c>
      <c r="Q31" s="45">
        <f t="shared" si="8"/>
        <v>1</v>
      </c>
      <c r="R31" s="44">
        <v>41995.71</v>
      </c>
      <c r="S31" s="45">
        <f t="shared" si="9"/>
        <v>1</v>
      </c>
      <c r="T31" s="44">
        <f t="shared" si="10"/>
        <v>0</v>
      </c>
      <c r="U31" s="15">
        <f t="shared" si="11"/>
        <v>0</v>
      </c>
    </row>
    <row r="32" spans="1:21">
      <c r="A32" s="23">
        <v>24</v>
      </c>
      <c r="B32" s="11" t="s">
        <v>22</v>
      </c>
      <c r="C32" s="31"/>
      <c r="D32" s="25" t="s">
        <v>48</v>
      </c>
      <c r="E32" s="30" t="s">
        <v>26</v>
      </c>
      <c r="F32" s="11" t="s">
        <v>112</v>
      </c>
      <c r="G32" s="20">
        <f t="shared" si="6"/>
        <v>5496.85</v>
      </c>
      <c r="H32" s="14">
        <v>17</v>
      </c>
      <c r="I32" s="14">
        <v>3</v>
      </c>
      <c r="J32" s="14">
        <v>10</v>
      </c>
      <c r="K32" s="14">
        <v>4</v>
      </c>
      <c r="L32" s="14">
        <v>8</v>
      </c>
      <c r="M32" s="13">
        <v>1</v>
      </c>
      <c r="N32" s="15">
        <f t="shared" si="7"/>
        <v>0.23529411764705882</v>
      </c>
      <c r="O32" s="44">
        <v>5496.85</v>
      </c>
      <c r="P32" s="44">
        <v>5496.85</v>
      </c>
      <c r="Q32" s="45">
        <f t="shared" si="8"/>
        <v>1</v>
      </c>
      <c r="R32" s="44">
        <v>4566.4399999999996</v>
      </c>
      <c r="S32" s="45">
        <f t="shared" si="9"/>
        <v>0.83073760426426035</v>
      </c>
      <c r="T32" s="44">
        <f t="shared" si="10"/>
        <v>930.41000000000076</v>
      </c>
      <c r="U32" s="15">
        <f t="shared" si="11"/>
        <v>0.1692623957357397</v>
      </c>
    </row>
    <row r="33" spans="1:21">
      <c r="A33" s="23">
        <v>25</v>
      </c>
      <c r="B33" s="11" t="s">
        <v>22</v>
      </c>
      <c r="C33" s="31"/>
      <c r="D33" s="24" t="s">
        <v>113</v>
      </c>
      <c r="E33" s="30" t="s">
        <v>34</v>
      </c>
      <c r="F33" s="11" t="s">
        <v>114</v>
      </c>
      <c r="G33" s="20">
        <f t="shared" si="6"/>
        <v>8023</v>
      </c>
      <c r="H33" s="14">
        <f>SUM(I33+J33)</f>
        <v>9</v>
      </c>
      <c r="I33" s="14">
        <v>0</v>
      </c>
      <c r="J33" s="14">
        <v>9</v>
      </c>
      <c r="K33" s="14">
        <v>7</v>
      </c>
      <c r="L33" s="14">
        <v>8</v>
      </c>
      <c r="M33" s="13">
        <v>1</v>
      </c>
      <c r="N33" s="15">
        <f t="shared" si="7"/>
        <v>0.77777777777777779</v>
      </c>
      <c r="O33" s="44">
        <v>8023</v>
      </c>
      <c r="P33" s="44">
        <v>8023</v>
      </c>
      <c r="Q33" s="45">
        <f t="shared" si="8"/>
        <v>1</v>
      </c>
      <c r="R33" s="44">
        <v>8023</v>
      </c>
      <c r="S33" s="45">
        <f t="shared" si="9"/>
        <v>1</v>
      </c>
      <c r="T33" s="44">
        <f t="shared" si="10"/>
        <v>0</v>
      </c>
      <c r="U33" s="15">
        <f t="shared" si="11"/>
        <v>0</v>
      </c>
    </row>
    <row r="34" spans="1:21">
      <c r="A34" s="23">
        <v>26</v>
      </c>
      <c r="B34" s="11" t="s">
        <v>22</v>
      </c>
      <c r="C34" s="31"/>
      <c r="D34" s="22" t="s">
        <v>49</v>
      </c>
      <c r="E34" s="30" t="s">
        <v>34</v>
      </c>
      <c r="F34" s="11" t="s">
        <v>115</v>
      </c>
      <c r="G34" s="20">
        <f t="shared" si="6"/>
        <v>15079.33</v>
      </c>
      <c r="H34" s="14">
        <v>11</v>
      </c>
      <c r="I34" s="14">
        <v>2</v>
      </c>
      <c r="J34" s="14">
        <v>9</v>
      </c>
      <c r="K34" s="14">
        <v>9</v>
      </c>
      <c r="L34" s="14">
        <v>15</v>
      </c>
      <c r="M34" s="13">
        <v>8</v>
      </c>
      <c r="N34" s="15">
        <f t="shared" si="7"/>
        <v>0.81818181818181823</v>
      </c>
      <c r="O34" s="44">
        <v>15079.33</v>
      </c>
      <c r="P34" s="44">
        <v>15079.33</v>
      </c>
      <c r="Q34" s="45">
        <f t="shared" si="8"/>
        <v>1</v>
      </c>
      <c r="R34" s="44">
        <v>15079.33</v>
      </c>
      <c r="S34" s="45">
        <f t="shared" si="9"/>
        <v>1</v>
      </c>
      <c r="T34" s="44">
        <f t="shared" si="10"/>
        <v>0</v>
      </c>
      <c r="U34" s="15">
        <f t="shared" si="11"/>
        <v>0</v>
      </c>
    </row>
    <row r="35" spans="1:21">
      <c r="A35" s="23">
        <v>27</v>
      </c>
      <c r="B35" s="11" t="s">
        <v>22</v>
      </c>
      <c r="C35" s="31"/>
      <c r="D35" s="24" t="s">
        <v>116</v>
      </c>
      <c r="E35" s="30" t="s">
        <v>34</v>
      </c>
      <c r="F35" s="11" t="s">
        <v>117</v>
      </c>
      <c r="G35" s="20">
        <f t="shared" si="6"/>
        <v>10362.94</v>
      </c>
      <c r="H35" s="14">
        <v>11</v>
      </c>
      <c r="I35" s="14">
        <v>0</v>
      </c>
      <c r="J35" s="14">
        <v>8</v>
      </c>
      <c r="K35" s="14">
        <v>8</v>
      </c>
      <c r="L35" s="14">
        <v>12</v>
      </c>
      <c r="M35" s="13">
        <v>7</v>
      </c>
      <c r="N35" s="15">
        <f t="shared" si="7"/>
        <v>0.72727272727272729</v>
      </c>
      <c r="O35" s="44">
        <v>10362.94</v>
      </c>
      <c r="P35" s="44">
        <v>10362.94</v>
      </c>
      <c r="Q35" s="45">
        <f t="shared" si="8"/>
        <v>1</v>
      </c>
      <c r="R35" s="44">
        <v>6964.72</v>
      </c>
      <c r="S35" s="45">
        <f t="shared" si="9"/>
        <v>0.67207954499398814</v>
      </c>
      <c r="T35" s="44">
        <f t="shared" si="10"/>
        <v>3398.2200000000003</v>
      </c>
      <c r="U35" s="15">
        <f t="shared" si="11"/>
        <v>0.3279204550060118</v>
      </c>
    </row>
    <row r="36" spans="1:21">
      <c r="A36" s="23">
        <v>28</v>
      </c>
      <c r="B36" s="11" t="s">
        <v>22</v>
      </c>
      <c r="C36" s="31"/>
      <c r="D36" s="22" t="s">
        <v>67</v>
      </c>
      <c r="E36" s="30" t="s">
        <v>34</v>
      </c>
      <c r="F36" s="11" t="s">
        <v>118</v>
      </c>
      <c r="G36" s="20">
        <f t="shared" si="6"/>
        <v>16549.39</v>
      </c>
      <c r="H36" s="14">
        <v>23</v>
      </c>
      <c r="I36" s="14">
        <v>1</v>
      </c>
      <c r="J36" s="14">
        <v>14</v>
      </c>
      <c r="K36" s="14">
        <v>19</v>
      </c>
      <c r="L36" s="14">
        <v>26</v>
      </c>
      <c r="M36" s="13">
        <v>16</v>
      </c>
      <c r="N36" s="15">
        <f t="shared" si="7"/>
        <v>0.82608695652173914</v>
      </c>
      <c r="O36" s="44">
        <v>16549.39</v>
      </c>
      <c r="P36" s="44">
        <v>16549.39</v>
      </c>
      <c r="Q36" s="45">
        <f t="shared" si="8"/>
        <v>1</v>
      </c>
      <c r="R36" s="44">
        <v>16549.39</v>
      </c>
      <c r="S36" s="45">
        <f t="shared" si="9"/>
        <v>1</v>
      </c>
      <c r="T36" s="44">
        <f t="shared" si="10"/>
        <v>0</v>
      </c>
      <c r="U36" s="15">
        <f t="shared" si="11"/>
        <v>0</v>
      </c>
    </row>
    <row r="37" spans="1:21">
      <c r="A37" s="23">
        <v>29</v>
      </c>
      <c r="B37" s="11" t="s">
        <v>22</v>
      </c>
      <c r="C37" s="31"/>
      <c r="D37" s="25" t="s">
        <v>50</v>
      </c>
      <c r="E37" s="35" t="s">
        <v>51</v>
      </c>
      <c r="F37" s="11" t="s">
        <v>119</v>
      </c>
      <c r="G37" s="20">
        <f t="shared" si="6"/>
        <v>415.12</v>
      </c>
      <c r="H37" s="14">
        <v>4</v>
      </c>
      <c r="I37" s="14">
        <v>0</v>
      </c>
      <c r="J37" s="14">
        <v>0</v>
      </c>
      <c r="K37" s="14">
        <v>3</v>
      </c>
      <c r="L37" s="14">
        <v>3</v>
      </c>
      <c r="M37" s="13">
        <v>4</v>
      </c>
      <c r="N37" s="15">
        <f t="shared" si="7"/>
        <v>0.75</v>
      </c>
      <c r="O37" s="44">
        <v>415.12</v>
      </c>
      <c r="P37" s="44">
        <v>415.12</v>
      </c>
      <c r="Q37" s="45">
        <f t="shared" si="8"/>
        <v>1</v>
      </c>
      <c r="R37" s="44">
        <v>415.12</v>
      </c>
      <c r="S37" s="45">
        <f t="shared" si="9"/>
        <v>1</v>
      </c>
      <c r="T37" s="44">
        <f t="shared" si="10"/>
        <v>0</v>
      </c>
      <c r="U37" s="15">
        <f t="shared" si="11"/>
        <v>0</v>
      </c>
    </row>
    <row r="38" spans="1:21">
      <c r="A38" s="23">
        <v>30</v>
      </c>
      <c r="B38" s="11" t="s">
        <v>22</v>
      </c>
      <c r="C38" s="31"/>
      <c r="D38" s="22" t="s">
        <v>68</v>
      </c>
      <c r="E38" s="30" t="s">
        <v>34</v>
      </c>
      <c r="F38" s="11" t="s">
        <v>120</v>
      </c>
      <c r="G38" s="20">
        <f t="shared" si="6"/>
        <v>11568.44</v>
      </c>
      <c r="H38" s="14">
        <v>14</v>
      </c>
      <c r="I38" s="14">
        <v>1</v>
      </c>
      <c r="J38" s="14">
        <v>8</v>
      </c>
      <c r="K38" s="14">
        <v>11</v>
      </c>
      <c r="L38" s="14">
        <v>15</v>
      </c>
      <c r="M38" s="13">
        <v>8</v>
      </c>
      <c r="N38" s="15">
        <f t="shared" si="7"/>
        <v>0.7857142857142857</v>
      </c>
      <c r="O38" s="44">
        <v>11568.44</v>
      </c>
      <c r="P38" s="44">
        <v>11568.44</v>
      </c>
      <c r="Q38" s="45">
        <f t="shared" si="8"/>
        <v>1</v>
      </c>
      <c r="R38" s="44">
        <v>11568.44</v>
      </c>
      <c r="S38" s="45">
        <f t="shared" si="9"/>
        <v>1</v>
      </c>
      <c r="T38" s="44">
        <f t="shared" si="10"/>
        <v>0</v>
      </c>
      <c r="U38" s="15">
        <f t="shared" si="11"/>
        <v>0</v>
      </c>
    </row>
    <row r="39" spans="1:21">
      <c r="A39" s="23">
        <v>31</v>
      </c>
      <c r="B39" s="11" t="s">
        <v>22</v>
      </c>
      <c r="C39" s="31"/>
      <c r="D39" s="24" t="s">
        <v>69</v>
      </c>
      <c r="E39" s="30" t="s">
        <v>47</v>
      </c>
      <c r="F39" s="11" t="s">
        <v>121</v>
      </c>
      <c r="G39" s="20">
        <f t="shared" si="6"/>
        <v>14077.99</v>
      </c>
      <c r="H39" s="14">
        <v>21</v>
      </c>
      <c r="I39" s="14">
        <v>4</v>
      </c>
      <c r="J39" s="14">
        <v>9</v>
      </c>
      <c r="K39" s="14">
        <v>12</v>
      </c>
      <c r="L39" s="14">
        <v>20</v>
      </c>
      <c r="M39" s="13">
        <v>4</v>
      </c>
      <c r="N39" s="15">
        <f t="shared" si="7"/>
        <v>0.5714285714285714</v>
      </c>
      <c r="O39" s="44">
        <v>14077.99</v>
      </c>
      <c r="P39" s="44">
        <v>14077.99</v>
      </c>
      <c r="Q39" s="45">
        <f t="shared" si="8"/>
        <v>1</v>
      </c>
      <c r="R39" s="44">
        <v>12490.29</v>
      </c>
      <c r="S39" s="45">
        <f t="shared" si="9"/>
        <v>0.88722111608262266</v>
      </c>
      <c r="T39" s="44">
        <f t="shared" si="10"/>
        <v>1587.6999999999989</v>
      </c>
      <c r="U39" s="15">
        <f t="shared" si="11"/>
        <v>0.11277888391737734</v>
      </c>
    </row>
    <row r="40" spans="1:21">
      <c r="A40" s="23">
        <v>32</v>
      </c>
      <c r="B40" s="11" t="s">
        <v>22</v>
      </c>
      <c r="C40" s="31"/>
      <c r="D40" s="24" t="s">
        <v>122</v>
      </c>
      <c r="E40" s="30" t="s">
        <v>34</v>
      </c>
      <c r="F40" s="11" t="s">
        <v>123</v>
      </c>
      <c r="G40" s="20">
        <f t="shared" si="6"/>
        <v>6167.76</v>
      </c>
      <c r="H40" s="14">
        <v>12</v>
      </c>
      <c r="I40" s="14">
        <v>0</v>
      </c>
      <c r="J40" s="14">
        <v>8</v>
      </c>
      <c r="K40" s="14">
        <v>6</v>
      </c>
      <c r="L40" s="14">
        <v>8</v>
      </c>
      <c r="M40" s="13">
        <v>5</v>
      </c>
      <c r="N40" s="15">
        <f t="shared" si="7"/>
        <v>0.5</v>
      </c>
      <c r="O40" s="44">
        <v>6167.76</v>
      </c>
      <c r="P40" s="44">
        <v>6167.76</v>
      </c>
      <c r="Q40" s="45">
        <f t="shared" si="8"/>
        <v>1</v>
      </c>
      <c r="R40" s="44">
        <v>5754.36</v>
      </c>
      <c r="S40" s="45">
        <f t="shared" si="9"/>
        <v>0.93297404568271125</v>
      </c>
      <c r="T40" s="44">
        <f t="shared" si="10"/>
        <v>413.40000000000055</v>
      </c>
      <c r="U40" s="15">
        <f t="shared" si="11"/>
        <v>6.7025954317288694E-2</v>
      </c>
    </row>
    <row r="41" spans="1:21">
      <c r="A41" s="23"/>
      <c r="B41" s="11"/>
      <c r="C41" s="31"/>
      <c r="D41" s="24" t="s">
        <v>253</v>
      </c>
      <c r="E41" s="30" t="s">
        <v>34</v>
      </c>
      <c r="F41" s="11"/>
      <c r="G41" s="20"/>
      <c r="H41" s="14">
        <v>1</v>
      </c>
      <c r="I41" s="14"/>
      <c r="J41" s="14">
        <v>1</v>
      </c>
      <c r="K41" s="14"/>
      <c r="L41" s="14"/>
      <c r="M41" s="13"/>
      <c r="N41" s="15"/>
      <c r="O41" s="44"/>
      <c r="P41" s="44"/>
      <c r="Q41" s="45"/>
      <c r="R41" s="44"/>
      <c r="S41" s="45"/>
      <c r="T41" s="44"/>
      <c r="U41" s="15"/>
    </row>
    <row r="42" spans="1:21">
      <c r="A42" s="23"/>
      <c r="B42" s="11"/>
      <c r="C42" s="31"/>
      <c r="D42" s="24" t="s">
        <v>254</v>
      </c>
      <c r="E42" s="30" t="s">
        <v>34</v>
      </c>
      <c r="F42" s="11"/>
      <c r="G42" s="20"/>
      <c r="H42" s="14">
        <v>1</v>
      </c>
      <c r="I42" s="14"/>
      <c r="J42" s="14">
        <v>1</v>
      </c>
      <c r="K42" s="14"/>
      <c r="L42" s="14"/>
      <c r="M42" s="13"/>
      <c r="N42" s="15"/>
      <c r="O42" s="44"/>
      <c r="P42" s="44"/>
      <c r="Q42" s="45"/>
      <c r="R42" s="44"/>
      <c r="S42" s="45"/>
      <c r="T42" s="44"/>
      <c r="U42" s="15"/>
    </row>
    <row r="43" spans="1:21">
      <c r="A43" s="23">
        <v>33</v>
      </c>
      <c r="B43" s="11" t="s">
        <v>22</v>
      </c>
      <c r="C43" s="31"/>
      <c r="D43" s="22" t="s">
        <v>70</v>
      </c>
      <c r="E43" s="30" t="s">
        <v>34</v>
      </c>
      <c r="F43" s="11" t="s">
        <v>124</v>
      </c>
      <c r="G43" s="20">
        <f>(P43)</f>
        <v>8091.99</v>
      </c>
      <c r="H43" s="14">
        <v>22</v>
      </c>
      <c r="I43" s="14">
        <v>2</v>
      </c>
      <c r="J43" s="14">
        <v>12</v>
      </c>
      <c r="K43" s="14">
        <v>14</v>
      </c>
      <c r="L43" s="14">
        <v>15</v>
      </c>
      <c r="M43" s="13">
        <v>12</v>
      </c>
      <c r="N43" s="15">
        <f>IF(H43=0,0,K43/H43)</f>
        <v>0.63636363636363635</v>
      </c>
      <c r="O43" s="44">
        <v>8091.99</v>
      </c>
      <c r="P43" s="44">
        <v>8091.99</v>
      </c>
      <c r="Q43" s="45">
        <f>IF(O43=0,0,P43/O43)</f>
        <v>1</v>
      </c>
      <c r="R43" s="44">
        <v>6648.56</v>
      </c>
      <c r="S43" s="45">
        <f>IF(P43=0,0,R43/P43)</f>
        <v>0.82162236977554359</v>
      </c>
      <c r="T43" s="44">
        <f>(P43-R43)</f>
        <v>1443.4299999999994</v>
      </c>
      <c r="U43" s="15">
        <f>IF(P43=0,0,T43/P43)</f>
        <v>0.17837763022445646</v>
      </c>
    </row>
    <row r="44" spans="1:21">
      <c r="A44" s="23"/>
      <c r="B44" s="11"/>
      <c r="C44" s="31"/>
      <c r="D44" s="22" t="s">
        <v>255</v>
      </c>
      <c r="E44" s="30" t="s">
        <v>34</v>
      </c>
      <c r="F44" s="11"/>
      <c r="G44" s="20"/>
      <c r="H44" s="14">
        <v>1</v>
      </c>
      <c r="I44" s="14"/>
      <c r="J44" s="14">
        <v>1</v>
      </c>
      <c r="K44" s="14"/>
      <c r="L44" s="14"/>
      <c r="M44" s="13"/>
      <c r="N44" s="15"/>
      <c r="O44" s="44"/>
      <c r="P44" s="44"/>
      <c r="Q44" s="45"/>
      <c r="R44" s="44"/>
      <c r="S44" s="45"/>
      <c r="T44" s="44"/>
      <c r="U44" s="15"/>
    </row>
    <row r="45" spans="1:21">
      <c r="A45" s="23"/>
      <c r="B45" s="11"/>
      <c r="C45" s="31"/>
      <c r="D45" s="22" t="s">
        <v>256</v>
      </c>
      <c r="E45" s="30" t="s">
        <v>51</v>
      </c>
      <c r="F45" s="11"/>
      <c r="G45" s="20"/>
      <c r="H45" s="14">
        <v>1</v>
      </c>
      <c r="I45" s="14"/>
      <c r="J45" s="14">
        <v>1</v>
      </c>
      <c r="K45" s="14"/>
      <c r="L45" s="14"/>
      <c r="M45" s="13"/>
      <c r="N45" s="15"/>
      <c r="O45" s="44"/>
      <c r="P45" s="44"/>
      <c r="Q45" s="45"/>
      <c r="R45" s="44"/>
      <c r="S45" s="45"/>
      <c r="T45" s="44"/>
      <c r="U45" s="15"/>
    </row>
    <row r="46" spans="1:21">
      <c r="A46" s="23"/>
      <c r="B46" s="11"/>
      <c r="C46" s="31"/>
      <c r="D46" s="22" t="s">
        <v>238</v>
      </c>
      <c r="E46" s="30" t="s">
        <v>34</v>
      </c>
      <c r="F46" s="11" t="s">
        <v>239</v>
      </c>
      <c r="G46" s="20">
        <f t="shared" ref="G46:G89" si="12">(P46)</f>
        <v>0</v>
      </c>
      <c r="H46" s="14">
        <v>3</v>
      </c>
      <c r="I46" s="14"/>
      <c r="J46" s="14"/>
      <c r="K46" s="14"/>
      <c r="L46" s="14"/>
      <c r="M46" s="13"/>
      <c r="N46" s="15"/>
      <c r="O46" s="44"/>
      <c r="P46" s="44"/>
      <c r="Q46" s="45"/>
      <c r="R46" s="44"/>
      <c r="S46" s="45"/>
      <c r="T46" s="44"/>
      <c r="U46" s="15"/>
    </row>
    <row r="47" spans="1:21">
      <c r="A47" s="23">
        <v>34</v>
      </c>
      <c r="B47" s="11" t="s">
        <v>22</v>
      </c>
      <c r="C47" s="31"/>
      <c r="D47" s="25" t="s">
        <v>52</v>
      </c>
      <c r="E47" s="30" t="s">
        <v>30</v>
      </c>
      <c r="F47" s="11" t="s">
        <v>125</v>
      </c>
      <c r="G47" s="20">
        <f t="shared" si="12"/>
        <v>40054.68</v>
      </c>
      <c r="H47" s="14">
        <v>52</v>
      </c>
      <c r="I47" s="14">
        <v>6</v>
      </c>
      <c r="J47" s="14">
        <v>32</v>
      </c>
      <c r="K47" s="14">
        <v>31</v>
      </c>
      <c r="L47" s="14">
        <v>45</v>
      </c>
      <c r="M47" s="13">
        <v>16</v>
      </c>
      <c r="N47" s="15">
        <f>IF(H47=0,0,K47/H47)</f>
        <v>0.59615384615384615</v>
      </c>
      <c r="O47" s="44">
        <v>40054.68</v>
      </c>
      <c r="P47" s="44">
        <v>40054.68</v>
      </c>
      <c r="Q47" s="45">
        <f>IF(O47=0,0,P47/O47)</f>
        <v>1</v>
      </c>
      <c r="R47" s="44">
        <v>40054.68</v>
      </c>
      <c r="S47" s="45">
        <f>IF(P47=0,0,R47/P47)</f>
        <v>1</v>
      </c>
      <c r="T47" s="44">
        <f>(P47-R47)</f>
        <v>0</v>
      </c>
      <c r="U47" s="15">
        <f>IF(P47=0,0,T47/P47)</f>
        <v>0</v>
      </c>
    </row>
    <row r="48" spans="1:21">
      <c r="A48" s="23"/>
      <c r="B48" s="11"/>
      <c r="C48" s="31"/>
      <c r="D48" s="25" t="s">
        <v>240</v>
      </c>
      <c r="E48" s="30" t="s">
        <v>34</v>
      </c>
      <c r="F48" s="11" t="s">
        <v>241</v>
      </c>
      <c r="G48" s="20">
        <f t="shared" si="12"/>
        <v>0</v>
      </c>
      <c r="H48" s="14">
        <v>1</v>
      </c>
      <c r="I48" s="14"/>
      <c r="J48" s="14"/>
      <c r="K48" s="14"/>
      <c r="L48" s="14"/>
      <c r="M48" s="13"/>
      <c r="N48" s="15"/>
      <c r="O48" s="44"/>
      <c r="P48" s="44"/>
      <c r="Q48" s="45"/>
      <c r="R48" s="44"/>
      <c r="S48" s="45"/>
      <c r="T48" s="44"/>
      <c r="U48" s="15"/>
    </row>
    <row r="49" spans="1:21">
      <c r="A49" s="23">
        <v>35</v>
      </c>
      <c r="B49" s="11" t="s">
        <v>22</v>
      </c>
      <c r="C49" s="31"/>
      <c r="D49" s="25" t="s">
        <v>71</v>
      </c>
      <c r="E49" s="35" t="s">
        <v>51</v>
      </c>
      <c r="F49" s="11" t="s">
        <v>126</v>
      </c>
      <c r="G49" s="20">
        <f t="shared" si="12"/>
        <v>7452.86</v>
      </c>
      <c r="H49" s="14">
        <v>19</v>
      </c>
      <c r="I49" s="14">
        <v>0</v>
      </c>
      <c r="J49" s="14">
        <v>8</v>
      </c>
      <c r="K49" s="14">
        <v>17</v>
      </c>
      <c r="L49" s="14">
        <v>22</v>
      </c>
      <c r="M49" s="13">
        <v>15</v>
      </c>
      <c r="N49" s="15">
        <f>IF(H49=0,0,K49/H49)</f>
        <v>0.89473684210526316</v>
      </c>
      <c r="O49" s="44">
        <v>7452.86</v>
      </c>
      <c r="P49" s="44">
        <v>7452.86</v>
      </c>
      <c r="Q49" s="45">
        <f>IF(O49=0,0,P49/O49)</f>
        <v>1</v>
      </c>
      <c r="R49" s="44">
        <v>7452.86</v>
      </c>
      <c r="S49" s="45">
        <f>IF(P49=0,0,R49/P49)</f>
        <v>1</v>
      </c>
      <c r="T49" s="44">
        <f>(P49-R49)</f>
        <v>0</v>
      </c>
      <c r="U49" s="15">
        <f>IF(P49=0,0,T49/P49)</f>
        <v>0</v>
      </c>
    </row>
    <row r="50" spans="1:21">
      <c r="A50" s="23"/>
      <c r="B50" s="11"/>
      <c r="C50" s="31"/>
      <c r="D50" s="25" t="s">
        <v>242</v>
      </c>
      <c r="E50" s="35" t="s">
        <v>30</v>
      </c>
      <c r="F50" s="11" t="s">
        <v>243</v>
      </c>
      <c r="G50" s="20">
        <f t="shared" si="12"/>
        <v>0</v>
      </c>
      <c r="H50" s="14">
        <v>4</v>
      </c>
      <c r="I50" s="14"/>
      <c r="J50" s="14"/>
      <c r="K50" s="14"/>
      <c r="L50" s="14"/>
      <c r="M50" s="13"/>
      <c r="N50" s="15"/>
      <c r="O50" s="44"/>
      <c r="P50" s="44"/>
      <c r="Q50" s="45"/>
      <c r="R50" s="44"/>
      <c r="S50" s="45"/>
      <c r="T50" s="44"/>
      <c r="U50" s="15"/>
    </row>
    <row r="51" spans="1:21">
      <c r="A51" s="23">
        <v>36</v>
      </c>
      <c r="B51" s="11" t="s">
        <v>22</v>
      </c>
      <c r="C51" s="31"/>
      <c r="D51" s="22" t="s">
        <v>53</v>
      </c>
      <c r="E51" s="30" t="s">
        <v>34</v>
      </c>
      <c r="F51" s="11" t="s">
        <v>127</v>
      </c>
      <c r="G51" s="20">
        <f t="shared" si="12"/>
        <v>15464.56</v>
      </c>
      <c r="H51" s="14">
        <v>21</v>
      </c>
      <c r="I51" s="14">
        <v>4</v>
      </c>
      <c r="J51" s="14">
        <v>16</v>
      </c>
      <c r="K51" s="14">
        <v>16</v>
      </c>
      <c r="L51" s="14">
        <v>19</v>
      </c>
      <c r="M51" s="13">
        <v>3</v>
      </c>
      <c r="N51" s="15">
        <f t="shared" ref="N51:N60" si="13">IF(H51=0,0,K51/H51)</f>
        <v>0.76190476190476186</v>
      </c>
      <c r="O51" s="48">
        <v>15464.56</v>
      </c>
      <c r="P51" s="48">
        <v>15464.56</v>
      </c>
      <c r="Q51" s="45">
        <f t="shared" ref="Q51:Q57" si="14">IF(O51=0,0,P51/O51)</f>
        <v>1</v>
      </c>
      <c r="R51" s="48">
        <v>15464.56</v>
      </c>
      <c r="S51" s="45">
        <f>IF(P51=0,0,R51/P51)</f>
        <v>1</v>
      </c>
      <c r="T51" s="44">
        <f t="shared" ref="T51:T89" si="15">(P51-R51)</f>
        <v>0</v>
      </c>
      <c r="U51" s="15">
        <f>IF(P51=0,0,T51/P51)</f>
        <v>0</v>
      </c>
    </row>
    <row r="52" spans="1:21">
      <c r="A52" s="23">
        <v>37</v>
      </c>
      <c r="B52" s="11" t="s">
        <v>22</v>
      </c>
      <c r="C52" s="31"/>
      <c r="D52" s="22" t="s">
        <v>201</v>
      </c>
      <c r="E52" s="30" t="s">
        <v>51</v>
      </c>
      <c r="F52" s="11" t="s">
        <v>202</v>
      </c>
      <c r="G52" s="20">
        <f t="shared" si="12"/>
        <v>745.04</v>
      </c>
      <c r="H52" s="14">
        <v>46</v>
      </c>
      <c r="I52" s="14">
        <v>2</v>
      </c>
      <c r="J52" s="14">
        <v>22</v>
      </c>
      <c r="K52" s="14">
        <v>6</v>
      </c>
      <c r="L52" s="14">
        <v>6</v>
      </c>
      <c r="M52" s="13">
        <v>3</v>
      </c>
      <c r="N52" s="15">
        <f t="shared" si="13"/>
        <v>0.13043478260869565</v>
      </c>
      <c r="O52" s="44">
        <v>745.04</v>
      </c>
      <c r="P52" s="44">
        <v>745.04</v>
      </c>
      <c r="Q52" s="45">
        <f t="shared" si="14"/>
        <v>1</v>
      </c>
      <c r="R52" s="48">
        <v>745.04</v>
      </c>
      <c r="S52" s="45">
        <v>0</v>
      </c>
      <c r="T52" s="44">
        <f t="shared" si="15"/>
        <v>0</v>
      </c>
      <c r="U52" s="15">
        <v>0</v>
      </c>
    </row>
    <row r="53" spans="1:21">
      <c r="A53" s="23">
        <v>38</v>
      </c>
      <c r="B53" s="11" t="s">
        <v>22</v>
      </c>
      <c r="C53" s="31"/>
      <c r="D53" s="24" t="s">
        <v>128</v>
      </c>
      <c r="E53" s="30" t="s">
        <v>34</v>
      </c>
      <c r="F53" s="11" t="s">
        <v>129</v>
      </c>
      <c r="G53" s="20">
        <f t="shared" si="12"/>
        <v>7040.95</v>
      </c>
      <c r="H53" s="14">
        <v>15</v>
      </c>
      <c r="I53" s="14">
        <v>1</v>
      </c>
      <c r="J53" s="14">
        <v>7</v>
      </c>
      <c r="K53" s="14">
        <v>7</v>
      </c>
      <c r="L53" s="14">
        <v>13</v>
      </c>
      <c r="M53" s="13">
        <v>5</v>
      </c>
      <c r="N53" s="15">
        <f t="shared" si="13"/>
        <v>0.46666666666666667</v>
      </c>
      <c r="O53" s="44">
        <v>7040.95</v>
      </c>
      <c r="P53" s="44">
        <v>7040.95</v>
      </c>
      <c r="Q53" s="45">
        <f t="shared" si="14"/>
        <v>1</v>
      </c>
      <c r="R53" s="44">
        <v>7040.95</v>
      </c>
      <c r="S53" s="45">
        <f t="shared" ref="S53:S90" si="16">IF(P53=0,0,R53/P53)</f>
        <v>1</v>
      </c>
      <c r="T53" s="44">
        <f t="shared" si="15"/>
        <v>0</v>
      </c>
      <c r="U53" s="15">
        <f t="shared" ref="U53:U90" si="17">IF(P53=0,0,T53/P53)</f>
        <v>0</v>
      </c>
    </row>
    <row r="54" spans="1:21">
      <c r="A54" s="23">
        <v>39</v>
      </c>
      <c r="B54" s="11" t="s">
        <v>22</v>
      </c>
      <c r="C54" s="31"/>
      <c r="D54" s="24" t="s">
        <v>130</v>
      </c>
      <c r="E54" s="30" t="s">
        <v>26</v>
      </c>
      <c r="F54" s="11" t="s">
        <v>131</v>
      </c>
      <c r="G54" s="20">
        <f t="shared" si="12"/>
        <v>46503.91</v>
      </c>
      <c r="H54" s="14">
        <v>29</v>
      </c>
      <c r="I54" s="14">
        <v>1</v>
      </c>
      <c r="J54" s="14">
        <v>20</v>
      </c>
      <c r="K54" s="14">
        <v>22</v>
      </c>
      <c r="L54" s="14">
        <v>31</v>
      </c>
      <c r="M54" s="13">
        <v>9</v>
      </c>
      <c r="N54" s="15">
        <f t="shared" si="13"/>
        <v>0.75862068965517238</v>
      </c>
      <c r="O54" s="44">
        <v>46503.91</v>
      </c>
      <c r="P54" s="44">
        <v>46503.91</v>
      </c>
      <c r="Q54" s="45">
        <f t="shared" si="14"/>
        <v>1</v>
      </c>
      <c r="R54" s="44">
        <v>46503.91</v>
      </c>
      <c r="S54" s="45">
        <f t="shared" si="16"/>
        <v>1</v>
      </c>
      <c r="T54" s="44">
        <f t="shared" si="15"/>
        <v>0</v>
      </c>
      <c r="U54" s="15">
        <f t="shared" si="17"/>
        <v>0</v>
      </c>
    </row>
    <row r="55" spans="1:21">
      <c r="A55" s="23">
        <v>40</v>
      </c>
      <c r="B55" s="11" t="s">
        <v>22</v>
      </c>
      <c r="C55" s="31"/>
      <c r="D55" s="22" t="s">
        <v>72</v>
      </c>
      <c r="E55" s="30" t="s">
        <v>34</v>
      </c>
      <c r="F55" s="11" t="s">
        <v>132</v>
      </c>
      <c r="G55" s="20">
        <f t="shared" si="12"/>
        <v>8963.5300000000007</v>
      </c>
      <c r="H55" s="14">
        <v>10</v>
      </c>
      <c r="I55" s="14">
        <v>1</v>
      </c>
      <c r="J55" s="14">
        <v>9</v>
      </c>
      <c r="K55" s="14">
        <v>7</v>
      </c>
      <c r="L55" s="14">
        <v>13</v>
      </c>
      <c r="M55" s="13">
        <v>4</v>
      </c>
      <c r="N55" s="15">
        <f t="shared" si="13"/>
        <v>0.7</v>
      </c>
      <c r="O55" s="44">
        <v>8963.5300000000007</v>
      </c>
      <c r="P55" s="44">
        <v>8963.5300000000007</v>
      </c>
      <c r="Q55" s="45">
        <f t="shared" si="14"/>
        <v>1</v>
      </c>
      <c r="R55" s="44">
        <v>8963.5300000000007</v>
      </c>
      <c r="S55" s="45">
        <f t="shared" si="16"/>
        <v>1</v>
      </c>
      <c r="T55" s="44">
        <f t="shared" si="15"/>
        <v>0</v>
      </c>
      <c r="U55" s="15">
        <f t="shared" si="17"/>
        <v>0</v>
      </c>
    </row>
    <row r="56" spans="1:21">
      <c r="A56" s="23">
        <v>41</v>
      </c>
      <c r="B56" s="11"/>
      <c r="C56" s="31"/>
      <c r="D56" s="25" t="s">
        <v>54</v>
      </c>
      <c r="E56" s="30" t="s">
        <v>30</v>
      </c>
      <c r="F56" s="11" t="s">
        <v>133</v>
      </c>
      <c r="G56" s="20">
        <f t="shared" si="12"/>
        <v>35886.879999999997</v>
      </c>
      <c r="H56" s="14">
        <v>29</v>
      </c>
      <c r="I56" s="14">
        <v>4</v>
      </c>
      <c r="J56" s="14">
        <v>20</v>
      </c>
      <c r="K56" s="14">
        <v>15</v>
      </c>
      <c r="L56" s="14">
        <v>29</v>
      </c>
      <c r="M56" s="13">
        <v>7</v>
      </c>
      <c r="N56" s="15">
        <f t="shared" si="13"/>
        <v>0.51724137931034486</v>
      </c>
      <c r="O56" s="44">
        <v>35886.879999999997</v>
      </c>
      <c r="P56" s="44">
        <v>35886.879999999997</v>
      </c>
      <c r="Q56" s="45">
        <f t="shared" si="14"/>
        <v>1</v>
      </c>
      <c r="R56" s="44">
        <v>35443.51</v>
      </c>
      <c r="S56" s="45">
        <f t="shared" si="16"/>
        <v>0.98764534559705397</v>
      </c>
      <c r="T56" s="44">
        <f t="shared" si="15"/>
        <v>443.36999999999534</v>
      </c>
      <c r="U56" s="15">
        <f t="shared" si="17"/>
        <v>1.2354654402946018E-2</v>
      </c>
    </row>
    <row r="57" spans="1:21">
      <c r="A57" s="23">
        <v>42</v>
      </c>
      <c r="B57" s="11" t="s">
        <v>22</v>
      </c>
      <c r="C57" s="31"/>
      <c r="D57" s="25" t="s">
        <v>55</v>
      </c>
      <c r="E57" s="30" t="s">
        <v>56</v>
      </c>
      <c r="F57" s="11" t="s">
        <v>134</v>
      </c>
      <c r="G57" s="20">
        <f t="shared" si="12"/>
        <v>12502.47</v>
      </c>
      <c r="H57" s="14">
        <v>48</v>
      </c>
      <c r="I57" s="14">
        <v>2</v>
      </c>
      <c r="J57" s="14">
        <v>40</v>
      </c>
      <c r="K57" s="14">
        <v>19</v>
      </c>
      <c r="L57" s="14">
        <v>31</v>
      </c>
      <c r="M57" s="13">
        <v>11</v>
      </c>
      <c r="N57" s="15">
        <f t="shared" si="13"/>
        <v>0.39583333333333331</v>
      </c>
      <c r="O57" s="44">
        <v>12502.47</v>
      </c>
      <c r="P57" s="44">
        <v>12502.47</v>
      </c>
      <c r="Q57" s="45">
        <f t="shared" si="14"/>
        <v>1</v>
      </c>
      <c r="R57" s="44">
        <v>11986.27</v>
      </c>
      <c r="S57" s="45">
        <f t="shared" si="16"/>
        <v>0.95871215847748492</v>
      </c>
      <c r="T57" s="44">
        <f t="shared" si="15"/>
        <v>516.19999999999891</v>
      </c>
      <c r="U57" s="15">
        <f t="shared" si="17"/>
        <v>4.1287841522515065E-2</v>
      </c>
    </row>
    <row r="58" spans="1:21">
      <c r="A58" s="23"/>
      <c r="B58" s="11"/>
      <c r="C58" s="31"/>
      <c r="D58" s="25" t="s">
        <v>244</v>
      </c>
      <c r="E58" s="30" t="s">
        <v>34</v>
      </c>
      <c r="F58" s="11" t="s">
        <v>245</v>
      </c>
      <c r="G58" s="20">
        <f t="shared" si="12"/>
        <v>1218</v>
      </c>
      <c r="H58" s="14">
        <v>3</v>
      </c>
      <c r="I58" s="14"/>
      <c r="J58" s="14"/>
      <c r="K58" s="14">
        <v>3</v>
      </c>
      <c r="L58" s="14">
        <v>1</v>
      </c>
      <c r="M58" s="13">
        <v>2</v>
      </c>
      <c r="N58" s="15">
        <f t="shared" si="13"/>
        <v>1</v>
      </c>
      <c r="O58" s="44">
        <v>1218</v>
      </c>
      <c r="P58" s="44">
        <v>1218</v>
      </c>
      <c r="Q58" s="45"/>
      <c r="R58" s="44">
        <v>1218</v>
      </c>
      <c r="S58" s="45">
        <f t="shared" si="16"/>
        <v>1</v>
      </c>
      <c r="T58" s="44">
        <f t="shared" si="15"/>
        <v>0</v>
      </c>
      <c r="U58" s="15">
        <f t="shared" si="17"/>
        <v>0</v>
      </c>
    </row>
    <row r="59" spans="1:21">
      <c r="A59" s="23">
        <v>43</v>
      </c>
      <c r="B59" s="11" t="s">
        <v>22</v>
      </c>
      <c r="C59" s="31"/>
      <c r="D59" s="24" t="s">
        <v>135</v>
      </c>
      <c r="E59" s="30" t="s">
        <v>34</v>
      </c>
      <c r="F59" s="11" t="s">
        <v>136</v>
      </c>
      <c r="G59" s="20">
        <f t="shared" si="12"/>
        <v>14029.81</v>
      </c>
      <c r="H59" s="14">
        <v>19</v>
      </c>
      <c r="I59" s="14">
        <v>0</v>
      </c>
      <c r="J59" s="14">
        <v>15</v>
      </c>
      <c r="K59" s="14">
        <v>9</v>
      </c>
      <c r="L59" s="14">
        <v>18</v>
      </c>
      <c r="M59" s="13">
        <v>6</v>
      </c>
      <c r="N59" s="15">
        <f t="shared" si="13"/>
        <v>0.47368421052631576</v>
      </c>
      <c r="O59" s="44">
        <v>14029.81</v>
      </c>
      <c r="P59" s="44">
        <v>14029.81</v>
      </c>
      <c r="Q59" s="45">
        <f t="shared" ref="Q59:Q90" si="18">IF(O59=0,0,P59/O59)</f>
        <v>1</v>
      </c>
      <c r="R59" s="44">
        <v>14029.81</v>
      </c>
      <c r="S59" s="45">
        <f t="shared" si="16"/>
        <v>1</v>
      </c>
      <c r="T59" s="44">
        <f t="shared" si="15"/>
        <v>0</v>
      </c>
      <c r="U59" s="15">
        <f t="shared" si="17"/>
        <v>0</v>
      </c>
    </row>
    <row r="60" spans="1:21">
      <c r="A60" s="23">
        <v>44</v>
      </c>
      <c r="B60" s="11" t="s">
        <v>22</v>
      </c>
      <c r="C60" s="31"/>
      <c r="D60" s="25" t="s">
        <v>57</v>
      </c>
      <c r="E60" s="30" t="s">
        <v>26</v>
      </c>
      <c r="F60" s="11" t="s">
        <v>137</v>
      </c>
      <c r="G60" s="20">
        <f t="shared" si="12"/>
        <v>24606.9</v>
      </c>
      <c r="H60" s="14">
        <v>36</v>
      </c>
      <c r="I60" s="14">
        <v>1</v>
      </c>
      <c r="J60" s="14">
        <v>28</v>
      </c>
      <c r="K60" s="14">
        <v>22</v>
      </c>
      <c r="L60" s="14">
        <v>26</v>
      </c>
      <c r="M60" s="13">
        <v>5</v>
      </c>
      <c r="N60" s="15">
        <f t="shared" si="13"/>
        <v>0.61111111111111116</v>
      </c>
      <c r="O60" s="44">
        <v>24606.9</v>
      </c>
      <c r="P60" s="44">
        <v>24606.9</v>
      </c>
      <c r="Q60" s="45">
        <f t="shared" si="18"/>
        <v>1</v>
      </c>
      <c r="R60" s="44">
        <v>24193.5</v>
      </c>
      <c r="S60" s="45">
        <f t="shared" si="16"/>
        <v>0.98319983419284829</v>
      </c>
      <c r="T60" s="44">
        <f t="shared" si="15"/>
        <v>413.40000000000146</v>
      </c>
      <c r="U60" s="15">
        <f t="shared" si="17"/>
        <v>1.6800165807151712E-2</v>
      </c>
    </row>
    <row r="61" spans="1:21">
      <c r="A61" s="23">
        <v>45</v>
      </c>
      <c r="B61" s="11" t="s">
        <v>22</v>
      </c>
      <c r="C61" s="31"/>
      <c r="D61" s="25" t="s">
        <v>206</v>
      </c>
      <c r="E61" s="30" t="s">
        <v>75</v>
      </c>
      <c r="F61" s="11" t="s">
        <v>207</v>
      </c>
      <c r="G61" s="20">
        <f t="shared" si="12"/>
        <v>11930.63</v>
      </c>
      <c r="H61" s="14">
        <v>14</v>
      </c>
      <c r="I61" s="14">
        <v>0</v>
      </c>
      <c r="J61" s="14">
        <v>13</v>
      </c>
      <c r="K61" s="14">
        <v>10</v>
      </c>
      <c r="L61" s="14">
        <v>15</v>
      </c>
      <c r="M61" s="13">
        <v>6</v>
      </c>
      <c r="N61" s="15">
        <v>0</v>
      </c>
      <c r="O61" s="44">
        <v>11930.63</v>
      </c>
      <c r="P61" s="44">
        <v>11930.63</v>
      </c>
      <c r="Q61" s="45">
        <f t="shared" si="18"/>
        <v>1</v>
      </c>
      <c r="R61" s="44">
        <v>8084.08</v>
      </c>
      <c r="S61" s="45">
        <f t="shared" si="16"/>
        <v>0.67759037033249714</v>
      </c>
      <c r="T61" s="44">
        <f t="shared" si="15"/>
        <v>3846.5499999999993</v>
      </c>
      <c r="U61" s="15">
        <f t="shared" si="17"/>
        <v>0.32240962966750286</v>
      </c>
    </row>
    <row r="62" spans="1:21">
      <c r="A62" s="23">
        <v>46</v>
      </c>
      <c r="B62" s="11" t="s">
        <v>22</v>
      </c>
      <c r="C62" s="31"/>
      <c r="D62" s="24" t="s">
        <v>138</v>
      </c>
      <c r="E62" s="24" t="s">
        <v>47</v>
      </c>
      <c r="F62" s="11" t="s">
        <v>139</v>
      </c>
      <c r="G62" s="20">
        <f t="shared" si="12"/>
        <v>3230.11</v>
      </c>
      <c r="H62" s="14">
        <v>13</v>
      </c>
      <c r="I62" s="14">
        <v>1</v>
      </c>
      <c r="J62" s="14">
        <v>3</v>
      </c>
      <c r="K62" s="14">
        <v>9</v>
      </c>
      <c r="L62" s="14">
        <v>10</v>
      </c>
      <c r="M62" s="13">
        <v>8</v>
      </c>
      <c r="N62" s="15">
        <f t="shared" ref="N62:N72" si="19">IF(H62=0,0,K62/H62)</f>
        <v>0.69230769230769229</v>
      </c>
      <c r="O62" s="48">
        <v>3230.11</v>
      </c>
      <c r="P62" s="48">
        <v>3230.11</v>
      </c>
      <c r="Q62" s="45">
        <f t="shared" si="18"/>
        <v>1</v>
      </c>
      <c r="R62" s="48">
        <v>3230.11</v>
      </c>
      <c r="S62" s="45">
        <f t="shared" si="16"/>
        <v>1</v>
      </c>
      <c r="T62" s="44">
        <f t="shared" si="15"/>
        <v>0</v>
      </c>
      <c r="U62" s="15">
        <f t="shared" si="17"/>
        <v>0</v>
      </c>
    </row>
    <row r="63" spans="1:21">
      <c r="A63" s="23">
        <v>47</v>
      </c>
      <c r="B63" s="11" t="s">
        <v>22</v>
      </c>
      <c r="C63" s="31"/>
      <c r="D63" s="25" t="s">
        <v>73</v>
      </c>
      <c r="E63" s="24" t="s">
        <v>26</v>
      </c>
      <c r="F63" s="11" t="s">
        <v>140</v>
      </c>
      <c r="G63" s="20">
        <f t="shared" si="12"/>
        <v>1</v>
      </c>
      <c r="H63" s="14">
        <v>6</v>
      </c>
      <c r="I63" s="14">
        <v>3</v>
      </c>
      <c r="J63" s="14">
        <v>3</v>
      </c>
      <c r="K63" s="14">
        <v>0</v>
      </c>
      <c r="L63" s="14">
        <v>0</v>
      </c>
      <c r="M63" s="13">
        <v>0</v>
      </c>
      <c r="N63" s="15">
        <f t="shared" si="19"/>
        <v>0</v>
      </c>
      <c r="O63" s="44">
        <v>1</v>
      </c>
      <c r="P63" s="44">
        <v>1</v>
      </c>
      <c r="Q63" s="45">
        <f t="shared" si="18"/>
        <v>1</v>
      </c>
      <c r="R63" s="44">
        <v>1</v>
      </c>
      <c r="S63" s="45">
        <f t="shared" si="16"/>
        <v>1</v>
      </c>
      <c r="T63" s="44">
        <f t="shared" si="15"/>
        <v>0</v>
      </c>
      <c r="U63" s="15">
        <f t="shared" si="17"/>
        <v>0</v>
      </c>
    </row>
    <row r="64" spans="1:21">
      <c r="A64" s="23">
        <v>48</v>
      </c>
      <c r="B64" s="11" t="s">
        <v>22</v>
      </c>
      <c r="C64" s="31"/>
      <c r="D64" s="24" t="s">
        <v>141</v>
      </c>
      <c r="E64" s="39" t="s">
        <v>142</v>
      </c>
      <c r="F64" s="11" t="s">
        <v>143</v>
      </c>
      <c r="G64" s="20">
        <f t="shared" si="12"/>
        <v>1767.29</v>
      </c>
      <c r="H64" s="14">
        <v>7</v>
      </c>
      <c r="I64" s="14">
        <v>0</v>
      </c>
      <c r="J64" s="14">
        <v>7</v>
      </c>
      <c r="K64" s="14">
        <v>4</v>
      </c>
      <c r="L64" s="14">
        <v>5</v>
      </c>
      <c r="M64" s="13">
        <v>0</v>
      </c>
      <c r="N64" s="15">
        <f t="shared" si="19"/>
        <v>0.5714285714285714</v>
      </c>
      <c r="O64" s="44">
        <v>1767.29</v>
      </c>
      <c r="P64" s="44">
        <v>1767.29</v>
      </c>
      <c r="Q64" s="45">
        <f t="shared" si="18"/>
        <v>1</v>
      </c>
      <c r="R64" s="44">
        <v>1767.29</v>
      </c>
      <c r="S64" s="45">
        <f t="shared" si="16"/>
        <v>1</v>
      </c>
      <c r="T64" s="44">
        <f t="shared" si="15"/>
        <v>0</v>
      </c>
      <c r="U64" s="15">
        <f t="shared" si="17"/>
        <v>0</v>
      </c>
    </row>
    <row r="65" spans="1:21">
      <c r="A65" s="23">
        <v>49</v>
      </c>
      <c r="B65" s="11" t="s">
        <v>22</v>
      </c>
      <c r="C65" s="31"/>
      <c r="D65" s="25" t="s">
        <v>144</v>
      </c>
      <c r="E65" s="30" t="s">
        <v>34</v>
      </c>
      <c r="F65" s="11" t="s">
        <v>184</v>
      </c>
      <c r="G65" s="20">
        <f t="shared" si="12"/>
        <v>13200.73</v>
      </c>
      <c r="H65" s="14">
        <v>15</v>
      </c>
      <c r="I65" s="14">
        <v>2</v>
      </c>
      <c r="J65" s="14">
        <v>12</v>
      </c>
      <c r="K65" s="14">
        <v>12</v>
      </c>
      <c r="L65" s="14">
        <v>16</v>
      </c>
      <c r="M65" s="13">
        <v>7</v>
      </c>
      <c r="N65" s="15">
        <f t="shared" si="19"/>
        <v>0.8</v>
      </c>
      <c r="O65" s="44">
        <v>13200.73</v>
      </c>
      <c r="P65" s="44">
        <v>13200.73</v>
      </c>
      <c r="Q65" s="45">
        <f t="shared" si="18"/>
        <v>1</v>
      </c>
      <c r="R65" s="44">
        <v>13200.73</v>
      </c>
      <c r="S65" s="45">
        <f t="shared" si="16"/>
        <v>1</v>
      </c>
      <c r="T65" s="44">
        <f t="shared" si="15"/>
        <v>0</v>
      </c>
      <c r="U65" s="15">
        <f t="shared" si="17"/>
        <v>0</v>
      </c>
    </row>
    <row r="66" spans="1:21">
      <c r="A66" s="23">
        <v>50</v>
      </c>
      <c r="B66" s="11" t="s">
        <v>22</v>
      </c>
      <c r="C66" s="31"/>
      <c r="D66" s="25" t="s">
        <v>146</v>
      </c>
      <c r="E66" s="30" t="s">
        <v>34</v>
      </c>
      <c r="F66" s="11" t="s">
        <v>147</v>
      </c>
      <c r="G66" s="20">
        <f t="shared" si="12"/>
        <v>1</v>
      </c>
      <c r="H66" s="14">
        <f>SUM(I66+J66)</f>
        <v>0</v>
      </c>
      <c r="I66" s="14">
        <v>0</v>
      </c>
      <c r="J66" s="14">
        <v>0</v>
      </c>
      <c r="K66" s="14">
        <v>0</v>
      </c>
      <c r="L66" s="14">
        <v>0</v>
      </c>
      <c r="M66" s="13">
        <v>0</v>
      </c>
      <c r="N66" s="15">
        <f t="shared" si="19"/>
        <v>0</v>
      </c>
      <c r="O66" s="44">
        <v>1</v>
      </c>
      <c r="P66" s="44">
        <v>1</v>
      </c>
      <c r="Q66" s="45">
        <f t="shared" si="18"/>
        <v>1</v>
      </c>
      <c r="R66" s="44">
        <v>1</v>
      </c>
      <c r="S66" s="45">
        <f t="shared" si="16"/>
        <v>1</v>
      </c>
      <c r="T66" s="44">
        <f t="shared" si="15"/>
        <v>0</v>
      </c>
      <c r="U66" s="15">
        <f t="shared" si="17"/>
        <v>0</v>
      </c>
    </row>
    <row r="67" spans="1:21">
      <c r="A67" s="23">
        <v>51</v>
      </c>
      <c r="B67" s="11" t="s">
        <v>22</v>
      </c>
      <c r="C67" s="31"/>
      <c r="D67" s="42" t="s">
        <v>148</v>
      </c>
      <c r="E67" s="24" t="s">
        <v>34</v>
      </c>
      <c r="F67" s="11" t="s">
        <v>149</v>
      </c>
      <c r="G67" s="20">
        <f t="shared" si="12"/>
        <v>1</v>
      </c>
      <c r="H67" s="14">
        <v>14</v>
      </c>
      <c r="I67" s="14">
        <v>4</v>
      </c>
      <c r="J67" s="14">
        <v>8</v>
      </c>
      <c r="K67" s="14">
        <v>0</v>
      </c>
      <c r="L67" s="14">
        <v>0</v>
      </c>
      <c r="M67" s="13">
        <v>1</v>
      </c>
      <c r="N67" s="15">
        <f t="shared" si="19"/>
        <v>0</v>
      </c>
      <c r="O67" s="44">
        <v>1</v>
      </c>
      <c r="P67" s="44">
        <v>1</v>
      </c>
      <c r="Q67" s="45">
        <f t="shared" si="18"/>
        <v>1</v>
      </c>
      <c r="R67" s="44">
        <v>1</v>
      </c>
      <c r="S67" s="45">
        <f t="shared" si="16"/>
        <v>1</v>
      </c>
      <c r="T67" s="44">
        <f t="shared" si="15"/>
        <v>0</v>
      </c>
      <c r="U67" s="15">
        <f t="shared" si="17"/>
        <v>0</v>
      </c>
    </row>
    <row r="68" spans="1:21">
      <c r="A68" s="23">
        <v>52</v>
      </c>
      <c r="B68" s="11" t="s">
        <v>22</v>
      </c>
      <c r="C68" s="31"/>
      <c r="D68" s="42" t="s">
        <v>150</v>
      </c>
      <c r="E68" s="24" t="s">
        <v>34</v>
      </c>
      <c r="F68" s="11" t="s">
        <v>151</v>
      </c>
      <c r="G68" s="20">
        <f t="shared" si="12"/>
        <v>543.83000000000004</v>
      </c>
      <c r="H68" s="14">
        <v>16</v>
      </c>
      <c r="I68" s="14">
        <v>0</v>
      </c>
      <c r="J68" s="14">
        <v>13</v>
      </c>
      <c r="K68" s="14">
        <v>1</v>
      </c>
      <c r="L68" s="14">
        <v>2</v>
      </c>
      <c r="M68" s="13">
        <v>1</v>
      </c>
      <c r="N68" s="15">
        <f t="shared" si="19"/>
        <v>6.25E-2</v>
      </c>
      <c r="O68" s="44">
        <v>543.83000000000004</v>
      </c>
      <c r="P68" s="44">
        <v>543.83000000000004</v>
      </c>
      <c r="Q68" s="45">
        <f t="shared" si="18"/>
        <v>1</v>
      </c>
      <c r="R68" s="44">
        <v>543.83000000000004</v>
      </c>
      <c r="S68" s="45">
        <f t="shared" si="16"/>
        <v>1</v>
      </c>
      <c r="T68" s="44">
        <f t="shared" si="15"/>
        <v>0</v>
      </c>
      <c r="U68" s="15">
        <f t="shared" si="17"/>
        <v>0</v>
      </c>
    </row>
    <row r="69" spans="1:21">
      <c r="A69" s="23">
        <v>53</v>
      </c>
      <c r="B69" s="11" t="s">
        <v>22</v>
      </c>
      <c r="C69" s="31"/>
      <c r="D69" s="42" t="s">
        <v>152</v>
      </c>
      <c r="E69" s="24" t="s">
        <v>34</v>
      </c>
      <c r="F69" s="11" t="s">
        <v>153</v>
      </c>
      <c r="G69" s="20">
        <f t="shared" si="12"/>
        <v>18252.88</v>
      </c>
      <c r="H69" s="14">
        <v>21</v>
      </c>
      <c r="I69" s="14">
        <v>3</v>
      </c>
      <c r="J69" s="14">
        <v>15</v>
      </c>
      <c r="K69" s="14">
        <v>13</v>
      </c>
      <c r="L69" s="14">
        <v>17</v>
      </c>
      <c r="M69" s="13">
        <v>7</v>
      </c>
      <c r="N69" s="15">
        <f t="shared" si="19"/>
        <v>0.61904761904761907</v>
      </c>
      <c r="O69" s="44">
        <v>18252.88</v>
      </c>
      <c r="P69" s="44">
        <v>18252.88</v>
      </c>
      <c r="Q69" s="45">
        <f t="shared" si="18"/>
        <v>1</v>
      </c>
      <c r="R69" s="44">
        <v>18252.88</v>
      </c>
      <c r="S69" s="45">
        <f t="shared" si="16"/>
        <v>1</v>
      </c>
      <c r="T69" s="44">
        <f t="shared" si="15"/>
        <v>0</v>
      </c>
      <c r="U69" s="15">
        <f t="shared" si="17"/>
        <v>0</v>
      </c>
    </row>
    <row r="70" spans="1:21">
      <c r="A70" s="23">
        <v>54</v>
      </c>
      <c r="B70" s="11" t="s">
        <v>22</v>
      </c>
      <c r="C70" s="31"/>
      <c r="D70" s="25" t="s">
        <v>154</v>
      </c>
      <c r="E70" s="24" t="s">
        <v>155</v>
      </c>
      <c r="F70" s="11" t="s">
        <v>156</v>
      </c>
      <c r="G70" s="20">
        <f t="shared" si="12"/>
        <v>4096.87</v>
      </c>
      <c r="H70" s="14">
        <f>SUM(I70+J70)</f>
        <v>6</v>
      </c>
      <c r="I70" s="14">
        <v>0</v>
      </c>
      <c r="J70" s="14">
        <v>6</v>
      </c>
      <c r="K70" s="14">
        <v>5</v>
      </c>
      <c r="L70" s="14">
        <v>7</v>
      </c>
      <c r="M70" s="13">
        <v>1</v>
      </c>
      <c r="N70" s="15">
        <f t="shared" si="19"/>
        <v>0.83333333333333337</v>
      </c>
      <c r="O70" s="44">
        <v>4096.87</v>
      </c>
      <c r="P70" s="44">
        <v>4096.87</v>
      </c>
      <c r="Q70" s="45">
        <f t="shared" si="18"/>
        <v>1</v>
      </c>
      <c r="R70" s="44">
        <v>2094.1799999999998</v>
      </c>
      <c r="S70" s="45">
        <f t="shared" si="16"/>
        <v>0.51116584123977571</v>
      </c>
      <c r="T70" s="44">
        <f t="shared" si="15"/>
        <v>2002.69</v>
      </c>
      <c r="U70" s="15">
        <f t="shared" si="17"/>
        <v>0.48883415876022429</v>
      </c>
    </row>
    <row r="71" spans="1:21">
      <c r="A71" s="23">
        <v>55</v>
      </c>
      <c r="B71" s="11" t="s">
        <v>22</v>
      </c>
      <c r="C71" s="31"/>
      <c r="D71" s="22" t="s">
        <v>33</v>
      </c>
      <c r="E71" s="32" t="s">
        <v>34</v>
      </c>
      <c r="F71" s="11" t="s">
        <v>157</v>
      </c>
      <c r="G71" s="20">
        <f t="shared" si="12"/>
        <v>23160.32</v>
      </c>
      <c r="H71" s="14">
        <v>23</v>
      </c>
      <c r="I71" s="14">
        <v>5</v>
      </c>
      <c r="J71" s="14">
        <v>14</v>
      </c>
      <c r="K71" s="14">
        <v>15</v>
      </c>
      <c r="L71" s="14">
        <v>20</v>
      </c>
      <c r="M71" s="13">
        <v>7</v>
      </c>
      <c r="N71" s="15">
        <f t="shared" si="19"/>
        <v>0.65217391304347827</v>
      </c>
      <c r="O71" s="44">
        <v>23160.32</v>
      </c>
      <c r="P71" s="44">
        <v>23160.32</v>
      </c>
      <c r="Q71" s="45">
        <f t="shared" si="18"/>
        <v>1</v>
      </c>
      <c r="R71" s="44">
        <v>21858.11</v>
      </c>
      <c r="S71" s="45">
        <f t="shared" si="16"/>
        <v>0.9437740929313585</v>
      </c>
      <c r="T71" s="44">
        <f t="shared" si="15"/>
        <v>1302.2099999999991</v>
      </c>
      <c r="U71" s="15">
        <f t="shared" si="17"/>
        <v>5.6225907068641501E-2</v>
      </c>
    </row>
    <row r="72" spans="1:21">
      <c r="A72" s="23">
        <v>56</v>
      </c>
      <c r="B72" s="11" t="s">
        <v>22</v>
      </c>
      <c r="C72" s="31"/>
      <c r="D72" s="24" t="s">
        <v>74</v>
      </c>
      <c r="E72" s="35" t="s">
        <v>75</v>
      </c>
      <c r="F72" s="11" t="s">
        <v>158</v>
      </c>
      <c r="G72" s="20">
        <f t="shared" si="12"/>
        <v>24335.16</v>
      </c>
      <c r="H72" s="14">
        <v>29</v>
      </c>
      <c r="I72" s="14">
        <v>5</v>
      </c>
      <c r="J72" s="14">
        <v>22</v>
      </c>
      <c r="K72" s="14">
        <v>20</v>
      </c>
      <c r="L72" s="14">
        <v>34</v>
      </c>
      <c r="M72" s="13">
        <v>4</v>
      </c>
      <c r="N72" s="15">
        <f t="shared" si="19"/>
        <v>0.68965517241379315</v>
      </c>
      <c r="O72" s="44">
        <v>24335.16</v>
      </c>
      <c r="P72" s="44">
        <v>24335.16</v>
      </c>
      <c r="Q72" s="45">
        <f t="shared" si="18"/>
        <v>1</v>
      </c>
      <c r="R72" s="44">
        <v>23973.41</v>
      </c>
      <c r="S72" s="45">
        <f t="shared" si="16"/>
        <v>0.98513467756119133</v>
      </c>
      <c r="T72" s="44">
        <f t="shared" si="15"/>
        <v>361.75</v>
      </c>
      <c r="U72" s="15">
        <f t="shared" si="17"/>
        <v>1.4865322438808703E-2</v>
      </c>
    </row>
    <row r="73" spans="1:21">
      <c r="A73" s="23">
        <v>57</v>
      </c>
      <c r="B73" s="11" t="s">
        <v>22</v>
      </c>
      <c r="C73" s="31"/>
      <c r="D73" s="24" t="s">
        <v>208</v>
      </c>
      <c r="E73" s="35" t="s">
        <v>32</v>
      </c>
      <c r="F73" s="47" t="s">
        <v>209</v>
      </c>
      <c r="G73" s="20">
        <f t="shared" si="12"/>
        <v>7750.29</v>
      </c>
      <c r="H73" s="14">
        <v>17</v>
      </c>
      <c r="I73" s="14">
        <v>0</v>
      </c>
      <c r="J73" s="14">
        <v>10</v>
      </c>
      <c r="K73" s="14">
        <v>7</v>
      </c>
      <c r="L73" s="14">
        <v>11</v>
      </c>
      <c r="M73" s="13">
        <v>3</v>
      </c>
      <c r="N73" s="15">
        <v>0</v>
      </c>
      <c r="O73" s="44">
        <v>7750.29</v>
      </c>
      <c r="P73" s="44">
        <v>7750.29</v>
      </c>
      <c r="Q73" s="45">
        <f t="shared" si="18"/>
        <v>1</v>
      </c>
      <c r="R73" s="44">
        <v>7750.29</v>
      </c>
      <c r="S73" s="45">
        <f t="shared" si="16"/>
        <v>1</v>
      </c>
      <c r="T73" s="44">
        <f t="shared" si="15"/>
        <v>0</v>
      </c>
      <c r="U73" s="15">
        <f t="shared" si="17"/>
        <v>0</v>
      </c>
    </row>
    <row r="74" spans="1:21">
      <c r="A74" s="23">
        <v>58</v>
      </c>
      <c r="B74" s="11" t="s">
        <v>22</v>
      </c>
      <c r="C74" s="31"/>
      <c r="D74" s="25" t="s">
        <v>58</v>
      </c>
      <c r="E74" s="30" t="s">
        <v>59</v>
      </c>
      <c r="F74" s="11" t="s">
        <v>159</v>
      </c>
      <c r="G74" s="20">
        <f t="shared" si="12"/>
        <v>13961.71</v>
      </c>
      <c r="H74" s="14">
        <v>20</v>
      </c>
      <c r="I74" s="14">
        <v>5</v>
      </c>
      <c r="J74" s="14">
        <v>15</v>
      </c>
      <c r="K74" s="14">
        <v>16</v>
      </c>
      <c r="L74" s="14">
        <v>23</v>
      </c>
      <c r="M74" s="13">
        <v>6</v>
      </c>
      <c r="N74" s="15">
        <f t="shared" ref="N74:N83" si="20">IF(H74=0,0,K74/H74)</f>
        <v>0.8</v>
      </c>
      <c r="O74" s="44">
        <v>13961.71</v>
      </c>
      <c r="P74" s="44">
        <v>13961.71</v>
      </c>
      <c r="Q74" s="45">
        <f t="shared" si="18"/>
        <v>1</v>
      </c>
      <c r="R74" s="44">
        <v>12000.14</v>
      </c>
      <c r="S74" s="45">
        <f t="shared" si="16"/>
        <v>0.85950359948745536</v>
      </c>
      <c r="T74" s="44">
        <f t="shared" si="15"/>
        <v>1961.5699999999997</v>
      </c>
      <c r="U74" s="15">
        <f t="shared" si="17"/>
        <v>0.14049640051254467</v>
      </c>
    </row>
    <row r="75" spans="1:21">
      <c r="A75" s="23">
        <v>59</v>
      </c>
      <c r="B75" s="11" t="s">
        <v>22</v>
      </c>
      <c r="C75" s="31"/>
      <c r="D75" s="42" t="s">
        <v>160</v>
      </c>
      <c r="E75" s="32" t="s">
        <v>34</v>
      </c>
      <c r="F75" s="11" t="s">
        <v>161</v>
      </c>
      <c r="G75" s="20">
        <f t="shared" si="12"/>
        <v>5324.71</v>
      </c>
      <c r="H75" s="14">
        <v>7</v>
      </c>
      <c r="I75" s="14">
        <v>0</v>
      </c>
      <c r="J75" s="14">
        <v>6</v>
      </c>
      <c r="K75" s="14">
        <v>5</v>
      </c>
      <c r="L75" s="14">
        <v>8</v>
      </c>
      <c r="M75" s="13">
        <v>4</v>
      </c>
      <c r="N75" s="15">
        <f t="shared" si="20"/>
        <v>0.7142857142857143</v>
      </c>
      <c r="O75" s="44">
        <v>5324.71</v>
      </c>
      <c r="P75" s="44">
        <v>5324.71</v>
      </c>
      <c r="Q75" s="45">
        <f t="shared" si="18"/>
        <v>1</v>
      </c>
      <c r="R75" s="44">
        <v>5324.71</v>
      </c>
      <c r="S75" s="45">
        <f t="shared" si="16"/>
        <v>1</v>
      </c>
      <c r="T75" s="44">
        <f t="shared" si="15"/>
        <v>0</v>
      </c>
      <c r="U75" s="15">
        <f t="shared" si="17"/>
        <v>0</v>
      </c>
    </row>
    <row r="76" spans="1:21">
      <c r="A76" s="23">
        <v>60</v>
      </c>
      <c r="B76" s="11" t="s">
        <v>22</v>
      </c>
      <c r="C76" s="31"/>
      <c r="D76" s="42" t="s">
        <v>162</v>
      </c>
      <c r="E76" s="32" t="s">
        <v>34</v>
      </c>
      <c r="F76" s="11" t="s">
        <v>163</v>
      </c>
      <c r="G76" s="20">
        <f t="shared" si="12"/>
        <v>11623.6</v>
      </c>
      <c r="H76" s="14">
        <v>14</v>
      </c>
      <c r="I76" s="14">
        <v>0</v>
      </c>
      <c r="J76" s="14">
        <v>13</v>
      </c>
      <c r="K76" s="14">
        <v>10</v>
      </c>
      <c r="L76" s="14">
        <v>14</v>
      </c>
      <c r="M76" s="13">
        <v>4</v>
      </c>
      <c r="N76" s="15">
        <f t="shared" si="20"/>
        <v>0.7142857142857143</v>
      </c>
      <c r="O76" s="44">
        <v>11623.6</v>
      </c>
      <c r="P76" s="44">
        <v>11623.6</v>
      </c>
      <c r="Q76" s="45">
        <f t="shared" si="18"/>
        <v>1</v>
      </c>
      <c r="R76" s="44">
        <v>11623.6</v>
      </c>
      <c r="S76" s="45">
        <f t="shared" si="16"/>
        <v>1</v>
      </c>
      <c r="T76" s="44">
        <f t="shared" si="15"/>
        <v>0</v>
      </c>
      <c r="U76" s="15">
        <f t="shared" si="17"/>
        <v>0</v>
      </c>
    </row>
    <row r="77" spans="1:21">
      <c r="A77" s="23">
        <v>61</v>
      </c>
      <c r="B77" s="11" t="s">
        <v>22</v>
      </c>
      <c r="C77" s="31"/>
      <c r="D77" s="24" t="s">
        <v>76</v>
      </c>
      <c r="E77" s="30" t="s">
        <v>26</v>
      </c>
      <c r="F77" s="11" t="s">
        <v>185</v>
      </c>
      <c r="G77" s="20">
        <f t="shared" si="12"/>
        <v>7179.96</v>
      </c>
      <c r="H77" s="14">
        <v>20</v>
      </c>
      <c r="I77" s="14">
        <v>4</v>
      </c>
      <c r="J77" s="14">
        <v>10</v>
      </c>
      <c r="K77" s="14">
        <v>6</v>
      </c>
      <c r="L77" s="14">
        <v>9</v>
      </c>
      <c r="M77" s="13">
        <v>6</v>
      </c>
      <c r="N77" s="15">
        <f t="shared" si="20"/>
        <v>0.3</v>
      </c>
      <c r="O77" s="44">
        <v>7179.96</v>
      </c>
      <c r="P77" s="44">
        <v>7179.96</v>
      </c>
      <c r="Q77" s="45">
        <f t="shared" si="18"/>
        <v>1</v>
      </c>
      <c r="R77" s="44">
        <v>6205.56</v>
      </c>
      <c r="S77" s="45">
        <f t="shared" si="16"/>
        <v>0.86428893754282754</v>
      </c>
      <c r="T77" s="44">
        <f t="shared" si="15"/>
        <v>974.39999999999964</v>
      </c>
      <c r="U77" s="15">
        <f t="shared" si="17"/>
        <v>0.1357110624571724</v>
      </c>
    </row>
    <row r="78" spans="1:21">
      <c r="A78" s="23">
        <v>62</v>
      </c>
      <c r="B78" s="11" t="s">
        <v>22</v>
      </c>
      <c r="C78" s="31"/>
      <c r="D78" s="24" t="s">
        <v>165</v>
      </c>
      <c r="E78" s="32" t="s">
        <v>34</v>
      </c>
      <c r="F78" s="11" t="s">
        <v>166</v>
      </c>
      <c r="G78" s="20">
        <f t="shared" si="12"/>
        <v>9813.16</v>
      </c>
      <c r="H78" s="14">
        <v>15</v>
      </c>
      <c r="I78" s="14">
        <v>6</v>
      </c>
      <c r="J78" s="14">
        <v>7</v>
      </c>
      <c r="K78" s="14">
        <v>12</v>
      </c>
      <c r="L78" s="14">
        <v>13</v>
      </c>
      <c r="M78" s="13">
        <v>12</v>
      </c>
      <c r="N78" s="15">
        <f t="shared" si="20"/>
        <v>0.8</v>
      </c>
      <c r="O78" s="44">
        <v>9813.16</v>
      </c>
      <c r="P78" s="44">
        <v>9813.16</v>
      </c>
      <c r="Q78" s="45">
        <f t="shared" si="18"/>
        <v>1</v>
      </c>
      <c r="R78" s="44">
        <v>9265.06</v>
      </c>
      <c r="S78" s="45">
        <f t="shared" si="16"/>
        <v>0.94414643193425962</v>
      </c>
      <c r="T78" s="44">
        <f t="shared" si="15"/>
        <v>548.10000000000036</v>
      </c>
      <c r="U78" s="15">
        <f t="shared" si="17"/>
        <v>5.5853568065740329E-2</v>
      </c>
    </row>
    <row r="79" spans="1:21">
      <c r="A79" s="23">
        <v>63</v>
      </c>
      <c r="B79" s="11" t="s">
        <v>22</v>
      </c>
      <c r="C79" s="31"/>
      <c r="D79" s="25" t="s">
        <v>77</v>
      </c>
      <c r="E79" s="30" t="s">
        <v>78</v>
      </c>
      <c r="F79" s="11" t="s">
        <v>167</v>
      </c>
      <c r="G79" s="20">
        <f t="shared" si="12"/>
        <v>54696.86</v>
      </c>
      <c r="H79" s="14">
        <v>56</v>
      </c>
      <c r="I79" s="14">
        <v>8</v>
      </c>
      <c r="J79" s="14">
        <v>45</v>
      </c>
      <c r="K79" s="14">
        <v>36</v>
      </c>
      <c r="L79" s="14">
        <v>69</v>
      </c>
      <c r="M79" s="13">
        <v>12</v>
      </c>
      <c r="N79" s="15">
        <f t="shared" si="20"/>
        <v>0.6428571428571429</v>
      </c>
      <c r="O79" s="44">
        <v>54696.86</v>
      </c>
      <c r="P79" s="44">
        <v>54696.86</v>
      </c>
      <c r="Q79" s="45">
        <f t="shared" si="18"/>
        <v>1</v>
      </c>
      <c r="R79" s="44">
        <v>54696.86</v>
      </c>
      <c r="S79" s="45">
        <f t="shared" si="16"/>
        <v>1</v>
      </c>
      <c r="T79" s="44">
        <f t="shared" si="15"/>
        <v>0</v>
      </c>
      <c r="U79" s="15">
        <f t="shared" si="17"/>
        <v>0</v>
      </c>
    </row>
    <row r="80" spans="1:21">
      <c r="A80" s="23">
        <v>64</v>
      </c>
      <c r="B80" s="11" t="s">
        <v>22</v>
      </c>
      <c r="C80" s="31"/>
      <c r="D80" s="25" t="s">
        <v>168</v>
      </c>
      <c r="E80" s="32" t="s">
        <v>34</v>
      </c>
      <c r="F80" s="11" t="s">
        <v>169</v>
      </c>
      <c r="G80" s="20">
        <f t="shared" si="12"/>
        <v>3363.67</v>
      </c>
      <c r="H80" s="14">
        <v>25</v>
      </c>
      <c r="I80" s="14">
        <v>6</v>
      </c>
      <c r="J80" s="14">
        <v>15</v>
      </c>
      <c r="K80" s="14">
        <v>6</v>
      </c>
      <c r="L80" s="14">
        <v>6</v>
      </c>
      <c r="M80" s="13">
        <v>6</v>
      </c>
      <c r="N80" s="15">
        <f t="shared" si="20"/>
        <v>0.24</v>
      </c>
      <c r="O80" s="44">
        <v>3363.67</v>
      </c>
      <c r="P80" s="44">
        <v>3363.67</v>
      </c>
      <c r="Q80" s="45">
        <f t="shared" si="18"/>
        <v>1</v>
      </c>
      <c r="R80" s="44">
        <v>3363.67</v>
      </c>
      <c r="S80" s="45">
        <f t="shared" si="16"/>
        <v>1</v>
      </c>
      <c r="T80" s="44">
        <f t="shared" si="15"/>
        <v>0</v>
      </c>
      <c r="U80" s="15">
        <f t="shared" si="17"/>
        <v>0</v>
      </c>
    </row>
    <row r="81" spans="1:21">
      <c r="A81" s="23">
        <v>65</v>
      </c>
      <c r="B81" s="11" t="s">
        <v>22</v>
      </c>
      <c r="C81" s="31"/>
      <c r="D81" s="25" t="s">
        <v>170</v>
      </c>
      <c r="E81" s="35" t="s">
        <v>51</v>
      </c>
      <c r="F81" s="11" t="s">
        <v>186</v>
      </c>
      <c r="G81" s="20">
        <f t="shared" si="12"/>
        <v>17469.669999999998</v>
      </c>
      <c r="H81" s="14">
        <v>48</v>
      </c>
      <c r="I81" s="14">
        <v>0</v>
      </c>
      <c r="J81" s="14">
        <v>31</v>
      </c>
      <c r="K81" s="14">
        <v>24</v>
      </c>
      <c r="L81" s="14">
        <v>31</v>
      </c>
      <c r="M81" s="13">
        <v>18</v>
      </c>
      <c r="N81" s="15">
        <f t="shared" si="20"/>
        <v>0.5</v>
      </c>
      <c r="O81" s="44">
        <v>17469.669999999998</v>
      </c>
      <c r="P81" s="44">
        <v>17469.669999999998</v>
      </c>
      <c r="Q81" s="45">
        <f t="shared" si="18"/>
        <v>1</v>
      </c>
      <c r="R81" s="44">
        <v>15488.11</v>
      </c>
      <c r="S81" s="45">
        <f t="shared" si="16"/>
        <v>0.88657141205300394</v>
      </c>
      <c r="T81" s="44">
        <f t="shared" si="15"/>
        <v>1981.5599999999977</v>
      </c>
      <c r="U81" s="15">
        <f t="shared" si="17"/>
        <v>0.11342858794699602</v>
      </c>
    </row>
    <row r="82" spans="1:21">
      <c r="A82" s="23">
        <v>66</v>
      </c>
      <c r="B82" s="11" t="s">
        <v>22</v>
      </c>
      <c r="C82" s="31"/>
      <c r="D82" s="25" t="s">
        <v>60</v>
      </c>
      <c r="E82" s="30" t="s">
        <v>26</v>
      </c>
      <c r="F82" s="11" t="s">
        <v>172</v>
      </c>
      <c r="G82" s="20">
        <f t="shared" si="12"/>
        <v>54948.72</v>
      </c>
      <c r="H82" s="14">
        <v>33</v>
      </c>
      <c r="I82" s="14">
        <v>3</v>
      </c>
      <c r="J82" s="14">
        <v>23</v>
      </c>
      <c r="K82" s="14">
        <v>24</v>
      </c>
      <c r="L82" s="14">
        <v>37</v>
      </c>
      <c r="M82" s="13">
        <v>16</v>
      </c>
      <c r="N82" s="15">
        <f t="shared" si="20"/>
        <v>0.72727272727272729</v>
      </c>
      <c r="O82" s="44">
        <v>54948.72</v>
      </c>
      <c r="P82" s="44">
        <v>54948.72</v>
      </c>
      <c r="Q82" s="45">
        <f t="shared" si="18"/>
        <v>1</v>
      </c>
      <c r="R82" s="44">
        <v>54948.72</v>
      </c>
      <c r="S82" s="45">
        <f t="shared" si="16"/>
        <v>1</v>
      </c>
      <c r="T82" s="44">
        <f t="shared" si="15"/>
        <v>0</v>
      </c>
      <c r="U82" s="15">
        <f t="shared" si="17"/>
        <v>0</v>
      </c>
    </row>
    <row r="83" spans="1:21">
      <c r="A83" s="23">
        <v>67</v>
      </c>
      <c r="B83" s="11" t="s">
        <v>22</v>
      </c>
      <c r="C83" s="31"/>
      <c r="D83" s="24" t="s">
        <v>173</v>
      </c>
      <c r="E83" s="32" t="s">
        <v>34</v>
      </c>
      <c r="F83" s="11" t="s">
        <v>246</v>
      </c>
      <c r="G83" s="20">
        <f t="shared" si="12"/>
        <v>29976.28</v>
      </c>
      <c r="H83" s="14">
        <v>32</v>
      </c>
      <c r="I83" s="14">
        <v>2</v>
      </c>
      <c r="J83" s="14">
        <v>17</v>
      </c>
      <c r="K83" s="14">
        <v>13</v>
      </c>
      <c r="L83" s="14">
        <v>16</v>
      </c>
      <c r="M83" s="13">
        <v>9</v>
      </c>
      <c r="N83" s="15">
        <f t="shared" si="20"/>
        <v>0.40625</v>
      </c>
      <c r="O83" s="44">
        <v>29976.28</v>
      </c>
      <c r="P83" s="44">
        <v>29976.28</v>
      </c>
      <c r="Q83" s="45">
        <f t="shared" si="18"/>
        <v>1</v>
      </c>
      <c r="R83" s="44">
        <v>29976.28</v>
      </c>
      <c r="S83" s="45">
        <f t="shared" si="16"/>
        <v>1</v>
      </c>
      <c r="T83" s="44">
        <f t="shared" si="15"/>
        <v>0</v>
      </c>
      <c r="U83" s="15">
        <f t="shared" si="17"/>
        <v>0</v>
      </c>
    </row>
    <row r="84" spans="1:21">
      <c r="A84" s="23">
        <v>68</v>
      </c>
      <c r="B84" s="11" t="s">
        <v>22</v>
      </c>
      <c r="C84" s="31"/>
      <c r="D84" s="24" t="s">
        <v>210</v>
      </c>
      <c r="E84" s="32" t="s">
        <v>34</v>
      </c>
      <c r="F84" s="11" t="s">
        <v>211</v>
      </c>
      <c r="G84" s="20">
        <f t="shared" si="12"/>
        <v>12667.55</v>
      </c>
      <c r="H84" s="14">
        <v>13</v>
      </c>
      <c r="I84" s="14">
        <v>6</v>
      </c>
      <c r="J84" s="14">
        <v>7</v>
      </c>
      <c r="K84" s="14">
        <v>13</v>
      </c>
      <c r="L84" s="14">
        <v>14</v>
      </c>
      <c r="M84" s="13">
        <v>8</v>
      </c>
      <c r="N84" s="15">
        <v>0</v>
      </c>
      <c r="O84" s="44">
        <v>12667.55</v>
      </c>
      <c r="P84" s="44">
        <v>12667.55</v>
      </c>
      <c r="Q84" s="45">
        <f t="shared" si="18"/>
        <v>1</v>
      </c>
      <c r="R84" s="44">
        <v>12667.55</v>
      </c>
      <c r="S84" s="45">
        <f t="shared" si="16"/>
        <v>1</v>
      </c>
      <c r="T84" s="44">
        <f t="shared" si="15"/>
        <v>0</v>
      </c>
      <c r="U84" s="15">
        <f t="shared" si="17"/>
        <v>0</v>
      </c>
    </row>
    <row r="85" spans="1:21">
      <c r="A85" s="23">
        <v>69</v>
      </c>
      <c r="B85" s="11" t="s">
        <v>22</v>
      </c>
      <c r="C85" s="31"/>
      <c r="D85" s="22" t="s">
        <v>35</v>
      </c>
      <c r="E85" s="32" t="s">
        <v>34</v>
      </c>
      <c r="F85" s="11" t="s">
        <v>175</v>
      </c>
      <c r="G85" s="20">
        <f t="shared" si="12"/>
        <v>8882.9699999999993</v>
      </c>
      <c r="H85" s="14">
        <v>17</v>
      </c>
      <c r="I85" s="14">
        <v>0</v>
      </c>
      <c r="J85" s="14">
        <v>13</v>
      </c>
      <c r="K85" s="14">
        <v>9</v>
      </c>
      <c r="L85" s="14">
        <v>10</v>
      </c>
      <c r="M85" s="13">
        <v>7</v>
      </c>
      <c r="N85" s="15">
        <f t="shared" ref="N85:N90" si="21">IF(H85=0,0,K85/H85)</f>
        <v>0.52941176470588236</v>
      </c>
      <c r="O85" s="46">
        <v>8882.9699999999993</v>
      </c>
      <c r="P85" s="46">
        <v>8882.9699999999993</v>
      </c>
      <c r="Q85" s="45">
        <f t="shared" si="18"/>
        <v>1</v>
      </c>
      <c r="R85" s="46">
        <v>7076.18</v>
      </c>
      <c r="S85" s="45">
        <f t="shared" si="16"/>
        <v>0.79660068648211135</v>
      </c>
      <c r="T85" s="44">
        <f t="shared" si="15"/>
        <v>1806.7899999999991</v>
      </c>
      <c r="U85" s="15">
        <f t="shared" si="17"/>
        <v>0.20339931351788862</v>
      </c>
    </row>
    <row r="86" spans="1:21">
      <c r="A86" s="23">
        <v>70</v>
      </c>
      <c r="B86" s="11" t="s">
        <v>22</v>
      </c>
      <c r="C86" s="31"/>
      <c r="D86" s="22" t="s">
        <v>61</v>
      </c>
      <c r="E86" s="30" t="s">
        <v>34</v>
      </c>
      <c r="F86" s="11" t="s">
        <v>176</v>
      </c>
      <c r="G86" s="20">
        <f t="shared" si="12"/>
        <v>4227.99</v>
      </c>
      <c r="H86" s="14">
        <v>14</v>
      </c>
      <c r="I86" s="14">
        <v>0</v>
      </c>
      <c r="J86" s="14">
        <v>12</v>
      </c>
      <c r="K86" s="14">
        <v>9</v>
      </c>
      <c r="L86" s="14">
        <v>9</v>
      </c>
      <c r="M86" s="13">
        <v>4</v>
      </c>
      <c r="N86" s="15">
        <f t="shared" si="21"/>
        <v>0.6428571428571429</v>
      </c>
      <c r="O86" s="44">
        <v>4227.99</v>
      </c>
      <c r="P86" s="44">
        <v>4227.99</v>
      </c>
      <c r="Q86" s="45">
        <f t="shared" si="18"/>
        <v>1</v>
      </c>
      <c r="R86" s="44">
        <v>4227.99</v>
      </c>
      <c r="S86" s="45">
        <f t="shared" si="16"/>
        <v>1</v>
      </c>
      <c r="T86" s="44">
        <f t="shared" si="15"/>
        <v>0</v>
      </c>
      <c r="U86" s="15">
        <f t="shared" si="17"/>
        <v>0</v>
      </c>
    </row>
    <row r="87" spans="1:21">
      <c r="A87" s="23">
        <v>71</v>
      </c>
      <c r="B87" s="11" t="s">
        <v>22</v>
      </c>
      <c r="C87" s="31"/>
      <c r="D87" s="22" t="s">
        <v>213</v>
      </c>
      <c r="E87" s="30" t="s">
        <v>34</v>
      </c>
      <c r="F87" s="11" t="s">
        <v>214</v>
      </c>
      <c r="G87" s="20">
        <f t="shared" si="12"/>
        <v>6393.95</v>
      </c>
      <c r="H87" s="14">
        <v>9</v>
      </c>
      <c r="I87" s="14">
        <v>0</v>
      </c>
      <c r="J87" s="14">
        <v>6</v>
      </c>
      <c r="K87" s="14">
        <v>8</v>
      </c>
      <c r="L87" s="14">
        <v>13</v>
      </c>
      <c r="M87" s="13">
        <v>6</v>
      </c>
      <c r="N87" s="15">
        <f t="shared" si="21"/>
        <v>0.88888888888888884</v>
      </c>
      <c r="O87" s="44">
        <v>6393.95</v>
      </c>
      <c r="P87" s="44">
        <v>6393.95</v>
      </c>
      <c r="Q87" s="45">
        <f t="shared" si="18"/>
        <v>1</v>
      </c>
      <c r="R87" s="44">
        <v>6393.95</v>
      </c>
      <c r="S87" s="45">
        <f t="shared" si="16"/>
        <v>1</v>
      </c>
      <c r="T87" s="44">
        <f t="shared" si="15"/>
        <v>0</v>
      </c>
      <c r="U87" s="15">
        <f t="shared" si="17"/>
        <v>0</v>
      </c>
    </row>
    <row r="88" spans="1:21">
      <c r="A88" s="23">
        <v>72</v>
      </c>
      <c r="B88" s="11" t="s">
        <v>22</v>
      </c>
      <c r="C88" s="31"/>
      <c r="D88" s="25" t="s">
        <v>79</v>
      </c>
      <c r="E88" s="35" t="s">
        <v>51</v>
      </c>
      <c r="F88" s="11" t="s">
        <v>177</v>
      </c>
      <c r="G88" s="20">
        <f t="shared" si="12"/>
        <v>14667.86</v>
      </c>
      <c r="H88" s="14">
        <v>53</v>
      </c>
      <c r="I88" s="14">
        <v>2</v>
      </c>
      <c r="J88" s="14">
        <v>27</v>
      </c>
      <c r="K88" s="14">
        <v>22</v>
      </c>
      <c r="L88" s="14">
        <v>35</v>
      </c>
      <c r="M88" s="13">
        <v>20</v>
      </c>
      <c r="N88" s="15">
        <f t="shared" si="21"/>
        <v>0.41509433962264153</v>
      </c>
      <c r="O88" s="48">
        <v>14667.86</v>
      </c>
      <c r="P88" s="48">
        <v>14667.86</v>
      </c>
      <c r="Q88" s="45">
        <f t="shared" si="18"/>
        <v>1</v>
      </c>
      <c r="R88" s="48">
        <v>14667.86</v>
      </c>
      <c r="S88" s="45">
        <f t="shared" si="16"/>
        <v>1</v>
      </c>
      <c r="T88" s="44">
        <f t="shared" si="15"/>
        <v>0</v>
      </c>
      <c r="U88" s="15">
        <f t="shared" si="17"/>
        <v>0</v>
      </c>
    </row>
    <row r="89" spans="1:21">
      <c r="A89" s="23">
        <v>73</v>
      </c>
      <c r="B89" s="11" t="s">
        <v>22</v>
      </c>
      <c r="C89" s="31"/>
      <c r="D89" s="24" t="s">
        <v>178</v>
      </c>
      <c r="E89" s="32" t="s">
        <v>34</v>
      </c>
      <c r="F89" s="11" t="s">
        <v>179</v>
      </c>
      <c r="G89" s="20">
        <f t="shared" si="12"/>
        <v>14715.07</v>
      </c>
      <c r="H89" s="14">
        <v>23</v>
      </c>
      <c r="I89" s="14">
        <v>3</v>
      </c>
      <c r="J89" s="14">
        <v>17</v>
      </c>
      <c r="K89" s="14">
        <v>14</v>
      </c>
      <c r="L89" s="14">
        <v>22</v>
      </c>
      <c r="M89" s="13">
        <v>6</v>
      </c>
      <c r="N89" s="15">
        <f t="shared" si="21"/>
        <v>0.60869565217391308</v>
      </c>
      <c r="O89" s="44">
        <v>14715.07</v>
      </c>
      <c r="P89" s="44">
        <v>14715.07</v>
      </c>
      <c r="Q89" s="45">
        <f t="shared" si="18"/>
        <v>1</v>
      </c>
      <c r="R89" s="44">
        <v>13504.369000000001</v>
      </c>
      <c r="S89" s="45">
        <f t="shared" si="16"/>
        <v>0.91772373491937187</v>
      </c>
      <c r="T89" s="44">
        <f t="shared" si="15"/>
        <v>1210.7009999999991</v>
      </c>
      <c r="U89" s="15">
        <f t="shared" si="17"/>
        <v>8.2276265080628172E-2</v>
      </c>
    </row>
    <row r="90" spans="1:21">
      <c r="A90" s="112" t="s">
        <v>27</v>
      </c>
      <c r="B90" s="112"/>
      <c r="C90" s="112"/>
      <c r="D90" s="112"/>
      <c r="E90" s="112"/>
      <c r="F90" s="112"/>
      <c r="G90" s="13">
        <f t="shared" ref="G90:M90" si="22">SUM(G6:G89)</f>
        <v>1087557.9400000004</v>
      </c>
      <c r="H90" s="19">
        <f t="shared" si="22"/>
        <v>1677</v>
      </c>
      <c r="I90" s="19">
        <f t="shared" si="22"/>
        <v>171</v>
      </c>
      <c r="J90" s="19">
        <f t="shared" si="22"/>
        <v>1112</v>
      </c>
      <c r="K90" s="19">
        <f t="shared" si="22"/>
        <v>973</v>
      </c>
      <c r="L90" s="19">
        <f t="shared" si="22"/>
        <v>1436</v>
      </c>
      <c r="M90" s="19">
        <f t="shared" si="22"/>
        <v>564</v>
      </c>
      <c r="N90" s="15">
        <f t="shared" si="21"/>
        <v>0.58020274299344066</v>
      </c>
      <c r="O90" s="46">
        <f>SUM(O6:O89)</f>
        <v>1087557.9400000004</v>
      </c>
      <c r="P90" s="46">
        <f>SUM(P6:P89)</f>
        <v>1087557.9400000004</v>
      </c>
      <c r="Q90" s="45">
        <f t="shared" si="18"/>
        <v>1</v>
      </c>
      <c r="R90" s="46">
        <f>SUM(R6:R89)</f>
        <v>1054163.5090000003</v>
      </c>
      <c r="S90" s="45">
        <f t="shared" si="16"/>
        <v>0.9692941131945576</v>
      </c>
      <c r="T90" s="46">
        <f>SUM(T6:T89)</f>
        <v>33394.430999999997</v>
      </c>
      <c r="U90" s="15">
        <f t="shared" si="17"/>
        <v>3.0705886805442277E-2</v>
      </c>
    </row>
    <row r="91" spans="1:21">
      <c r="P91"/>
      <c r="Q91"/>
    </row>
    <row r="92" spans="1:21">
      <c r="P92"/>
      <c r="Q92"/>
    </row>
    <row r="93" spans="1:21">
      <c r="P93" s="117" t="s">
        <v>247</v>
      </c>
      <c r="Q93" s="117"/>
      <c r="R93" s="117"/>
      <c r="S93" s="117"/>
      <c r="T93" s="117"/>
      <c r="U93" s="117"/>
    </row>
    <row r="94" spans="1:21">
      <c r="P94" s="44">
        <v>53656.33</v>
      </c>
      <c r="Q94" s="51">
        <v>1</v>
      </c>
      <c r="R94" s="44">
        <f>53108.35+547.98</f>
        <v>53656.33</v>
      </c>
      <c r="S94" s="51">
        <v>1</v>
      </c>
      <c r="T94" s="44">
        <v>0</v>
      </c>
      <c r="U94" s="44"/>
    </row>
  </sheetData>
  <mergeCells count="24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90:F90"/>
    <mergeCell ref="P93:U93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8.xml><?xml version="1.0" encoding="utf-8"?>
<worksheet xmlns="http://schemas.openxmlformats.org/spreadsheetml/2006/main" xmlns:r="http://schemas.openxmlformats.org/officeDocument/2006/relationships">
  <dimension ref="A1:U96"/>
  <sheetViews>
    <sheetView topLeftCell="M79" workbookViewId="0">
      <selection activeCell="P95" sqref="P95:U96"/>
    </sheetView>
  </sheetViews>
  <sheetFormatPr defaultColWidth="20.140625" defaultRowHeight="15"/>
  <cols>
    <col min="1" max="1" width="14.28515625" customWidth="1"/>
    <col min="2" max="2" width="16.42578125" customWidth="1"/>
    <col min="3" max="3" width="15.7109375" customWidth="1"/>
    <col min="4" max="4" width="39" customWidth="1"/>
    <col min="5" max="5" width="25.140625" customWidth="1"/>
    <col min="8" max="8" width="15.7109375" customWidth="1"/>
    <col min="9" max="9" width="17.85546875" customWidth="1"/>
    <col min="10" max="10" width="15" customWidth="1"/>
    <col min="11" max="11" width="16.42578125" customWidth="1"/>
    <col min="12" max="12" width="15" customWidth="1"/>
    <col min="13" max="13" width="15.42578125" customWidth="1"/>
    <col min="14" max="14" width="11.85546875" customWidth="1"/>
    <col min="15" max="15" width="11.85546875" style="43" customWidth="1"/>
    <col min="16" max="16" width="17.7109375" style="58" customWidth="1"/>
    <col min="17" max="17" width="14.85546875" style="43" customWidth="1"/>
    <col min="19" max="19" width="15.28515625" customWidth="1"/>
    <col min="20" max="20" width="14" customWidth="1"/>
    <col min="21" max="21" width="16.85546875" customWidth="1"/>
  </cols>
  <sheetData>
    <row r="1" spans="1:21" ht="50.25" customHeight="1">
      <c r="A1" s="116" t="s">
        <v>270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3.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4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90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52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 ht="15" customHeight="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53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 ht="15" customHeight="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22" si="0">(P6)</f>
        <v>10428.34</v>
      </c>
      <c r="H6" s="14">
        <v>25</v>
      </c>
      <c r="I6" s="14">
        <v>4</v>
      </c>
      <c r="J6" s="14">
        <v>13</v>
      </c>
      <c r="K6" s="14">
        <v>15</v>
      </c>
      <c r="L6" s="14">
        <v>17</v>
      </c>
      <c r="M6" s="13">
        <v>10</v>
      </c>
      <c r="N6" s="15">
        <f t="shared" ref="N6:N22" si="1">IF(H6=0,0,K6/H6)</f>
        <v>0.6</v>
      </c>
      <c r="O6" s="54">
        <v>10428.34</v>
      </c>
      <c r="P6" s="54">
        <v>10428.34</v>
      </c>
      <c r="Q6" s="45">
        <f t="shared" ref="Q6:Q22" si="2">IF(O6=0,0,P6/O6)</f>
        <v>1</v>
      </c>
      <c r="R6" s="44">
        <v>10428.34</v>
      </c>
      <c r="S6" s="45">
        <f t="shared" ref="S6:S22" si="3">IF(P6=0,0,R6/P6)</f>
        <v>1</v>
      </c>
      <c r="T6" s="44">
        <f t="shared" ref="T6:T22" si="4">(P6-R6)</f>
        <v>0</v>
      </c>
      <c r="U6" s="15">
        <f t="shared" ref="U6:U22" si="5">IF(P6=0,0,T6/P6)</f>
        <v>0</v>
      </c>
    </row>
    <row r="7" spans="1:21" ht="15" customHeight="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1629.85</v>
      </c>
      <c r="H7" s="14">
        <v>7</v>
      </c>
      <c r="I7" s="14">
        <v>0</v>
      </c>
      <c r="J7" s="14">
        <v>1</v>
      </c>
      <c r="K7" s="14">
        <v>6</v>
      </c>
      <c r="L7" s="14">
        <v>6</v>
      </c>
      <c r="M7" s="13">
        <v>6</v>
      </c>
      <c r="N7" s="15">
        <f t="shared" si="1"/>
        <v>0.8571428571428571</v>
      </c>
      <c r="O7" s="54">
        <v>1629.85</v>
      </c>
      <c r="P7" s="54">
        <v>1629.85</v>
      </c>
      <c r="Q7" s="45">
        <f t="shared" si="2"/>
        <v>1</v>
      </c>
      <c r="R7" s="44">
        <v>1629.85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 ht="15" customHeight="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v>18</v>
      </c>
      <c r="I8" s="14">
        <v>4</v>
      </c>
      <c r="J8" s="14">
        <v>12</v>
      </c>
      <c r="K8" s="14">
        <v>2</v>
      </c>
      <c r="L8" s="14">
        <v>3</v>
      </c>
      <c r="M8" s="13">
        <v>2</v>
      </c>
      <c r="N8" s="15">
        <f t="shared" si="1"/>
        <v>0.1111111111111111</v>
      </c>
      <c r="O8" s="54">
        <v>3384.04</v>
      </c>
      <c r="P8" s="54">
        <v>3384.04</v>
      </c>
      <c r="Q8" s="45">
        <f t="shared" si="2"/>
        <v>1</v>
      </c>
      <c r="R8" s="4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 ht="15" customHeight="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9589.33</v>
      </c>
      <c r="H9" s="14">
        <v>30</v>
      </c>
      <c r="I9" s="14">
        <v>0</v>
      </c>
      <c r="J9" s="14">
        <v>28</v>
      </c>
      <c r="K9" s="14">
        <v>11</v>
      </c>
      <c r="L9" s="14">
        <v>15</v>
      </c>
      <c r="M9" s="13">
        <v>5</v>
      </c>
      <c r="N9" s="15">
        <f t="shared" si="1"/>
        <v>0.36666666666666664</v>
      </c>
      <c r="O9" s="54">
        <v>9589.33</v>
      </c>
      <c r="P9" s="54">
        <v>9589.33</v>
      </c>
      <c r="Q9" s="45">
        <f t="shared" si="2"/>
        <v>1</v>
      </c>
      <c r="R9" s="44">
        <v>9589.33</v>
      </c>
      <c r="S9" s="45">
        <f t="shared" si="3"/>
        <v>1</v>
      </c>
      <c r="T9" s="44">
        <f t="shared" si="4"/>
        <v>0</v>
      </c>
      <c r="U9" s="15">
        <f t="shared" si="5"/>
        <v>0</v>
      </c>
    </row>
    <row r="10" spans="1:21" ht="15" customHeight="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5944.12</v>
      </c>
      <c r="H10" s="14">
        <v>9</v>
      </c>
      <c r="I10" s="14">
        <v>0</v>
      </c>
      <c r="J10" s="14">
        <v>7</v>
      </c>
      <c r="K10" s="14">
        <v>5</v>
      </c>
      <c r="L10" s="14">
        <v>7</v>
      </c>
      <c r="M10" s="13">
        <v>2</v>
      </c>
      <c r="N10" s="15">
        <f t="shared" si="1"/>
        <v>0.55555555555555558</v>
      </c>
      <c r="O10" s="54">
        <v>5944.12</v>
      </c>
      <c r="P10" s="54">
        <v>5944.12</v>
      </c>
      <c r="Q10" s="45">
        <f t="shared" si="2"/>
        <v>1</v>
      </c>
      <c r="R10" s="44">
        <v>5944.12</v>
      </c>
      <c r="S10" s="45">
        <f t="shared" si="3"/>
        <v>1</v>
      </c>
      <c r="T10" s="44">
        <f t="shared" si="4"/>
        <v>0</v>
      </c>
      <c r="U10" s="15">
        <f t="shared" si="5"/>
        <v>0</v>
      </c>
    </row>
    <row r="11" spans="1:21" ht="15" customHeight="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24728.58</v>
      </c>
      <c r="H11" s="14">
        <v>22</v>
      </c>
      <c r="I11" s="14">
        <v>2</v>
      </c>
      <c r="J11" s="14">
        <v>17</v>
      </c>
      <c r="K11" s="14">
        <v>18</v>
      </c>
      <c r="L11" s="14">
        <v>26</v>
      </c>
      <c r="M11" s="13">
        <v>13</v>
      </c>
      <c r="N11" s="15">
        <f t="shared" si="1"/>
        <v>0.81818181818181823</v>
      </c>
      <c r="O11" s="54">
        <v>24728.58</v>
      </c>
      <c r="P11" s="54">
        <v>24728.58</v>
      </c>
      <c r="Q11" s="45">
        <f t="shared" si="2"/>
        <v>1</v>
      </c>
      <c r="R11" s="44">
        <v>23445.53</v>
      </c>
      <c r="S11" s="45">
        <f t="shared" si="3"/>
        <v>0.94811469158358452</v>
      </c>
      <c r="T11" s="44">
        <f t="shared" si="4"/>
        <v>1283.0500000000029</v>
      </c>
      <c r="U11" s="15">
        <f t="shared" si="5"/>
        <v>5.1885308416415449E-2</v>
      </c>
    </row>
    <row r="12" spans="1:21" ht="15" customHeight="1">
      <c r="A12" s="23"/>
      <c r="B12" s="11" t="s">
        <v>22</v>
      </c>
      <c r="C12" s="29"/>
      <c r="D12" s="61" t="s">
        <v>258</v>
      </c>
      <c r="E12" s="30" t="s">
        <v>262</v>
      </c>
      <c r="F12" s="59" t="s">
        <v>263</v>
      </c>
      <c r="G12" s="20"/>
      <c r="H12" s="14">
        <v>1</v>
      </c>
      <c r="I12" s="14"/>
      <c r="J12" s="14">
        <v>1</v>
      </c>
      <c r="K12" s="14"/>
      <c r="L12" s="14"/>
      <c r="M12" s="13"/>
      <c r="N12" s="15"/>
      <c r="O12" s="54"/>
      <c r="P12" s="54"/>
      <c r="Q12" s="45"/>
      <c r="R12" s="44"/>
      <c r="S12" s="45"/>
      <c r="T12" s="44"/>
      <c r="U12" s="15"/>
    </row>
    <row r="13" spans="1:21" ht="15" customHeight="1">
      <c r="A13" s="23">
        <v>7</v>
      </c>
      <c r="B13" s="11" t="s">
        <v>22</v>
      </c>
      <c r="C13" s="29"/>
      <c r="D13" s="24" t="s">
        <v>89</v>
      </c>
      <c r="E13" s="27" t="s">
        <v>90</v>
      </c>
      <c r="F13" s="11" t="s">
        <v>91</v>
      </c>
      <c r="G13" s="20">
        <f t="shared" si="0"/>
        <v>6567.27</v>
      </c>
      <c r="H13" s="14">
        <v>15</v>
      </c>
      <c r="I13" s="14">
        <v>0</v>
      </c>
      <c r="J13" s="14">
        <v>14</v>
      </c>
      <c r="K13" s="14">
        <v>5</v>
      </c>
      <c r="L13" s="14">
        <v>6</v>
      </c>
      <c r="M13" s="13">
        <v>4</v>
      </c>
      <c r="N13" s="15">
        <f t="shared" si="1"/>
        <v>0.33333333333333331</v>
      </c>
      <c r="O13" s="54">
        <v>6567.27</v>
      </c>
      <c r="P13" s="54">
        <v>6567.27</v>
      </c>
      <c r="Q13" s="45">
        <f t="shared" si="2"/>
        <v>1</v>
      </c>
      <c r="R13" s="44">
        <v>6567.27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 ht="15" customHeight="1">
      <c r="A14" s="23">
        <v>8</v>
      </c>
      <c r="B14" s="11" t="s">
        <v>22</v>
      </c>
      <c r="C14" s="29"/>
      <c r="D14" s="12" t="s">
        <v>29</v>
      </c>
      <c r="E14" s="32" t="s">
        <v>30</v>
      </c>
      <c r="F14" s="11" t="s">
        <v>92</v>
      </c>
      <c r="G14" s="20">
        <f t="shared" si="0"/>
        <v>11254.96</v>
      </c>
      <c r="H14" s="14">
        <v>29</v>
      </c>
      <c r="I14" s="14">
        <v>1</v>
      </c>
      <c r="J14" s="14">
        <v>21</v>
      </c>
      <c r="K14" s="14">
        <v>15</v>
      </c>
      <c r="L14" s="14">
        <v>20</v>
      </c>
      <c r="M14" s="13">
        <v>5</v>
      </c>
      <c r="N14" s="15">
        <f t="shared" si="1"/>
        <v>0.51724137931034486</v>
      </c>
      <c r="O14" s="54">
        <v>11254.96</v>
      </c>
      <c r="P14" s="54">
        <v>11254.96</v>
      </c>
      <c r="Q14" s="45">
        <f t="shared" si="2"/>
        <v>1</v>
      </c>
      <c r="R14" s="44">
        <v>11254.96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 ht="15" customHeight="1">
      <c r="A15" s="23">
        <v>9</v>
      </c>
      <c r="B15" s="11" t="s">
        <v>22</v>
      </c>
      <c r="C15" s="29"/>
      <c r="D15" s="25" t="s">
        <v>41</v>
      </c>
      <c r="E15" s="30" t="s">
        <v>26</v>
      </c>
      <c r="F15" s="11" t="s">
        <v>93</v>
      </c>
      <c r="G15" s="20">
        <f t="shared" si="0"/>
        <v>27493.95</v>
      </c>
      <c r="H15" s="14">
        <v>32</v>
      </c>
      <c r="I15" s="14">
        <v>4</v>
      </c>
      <c r="J15" s="14">
        <v>17</v>
      </c>
      <c r="K15" s="14">
        <v>18</v>
      </c>
      <c r="L15" s="14">
        <v>26</v>
      </c>
      <c r="M15" s="13">
        <v>12</v>
      </c>
      <c r="N15" s="15">
        <f t="shared" si="1"/>
        <v>0.5625</v>
      </c>
      <c r="O15" s="54">
        <v>27493.95</v>
      </c>
      <c r="P15" s="54">
        <v>27493.95</v>
      </c>
      <c r="Q15" s="45">
        <f t="shared" si="2"/>
        <v>1</v>
      </c>
      <c r="R15" s="44">
        <v>23397.8</v>
      </c>
      <c r="S15" s="45">
        <f t="shared" si="3"/>
        <v>0.85101631449828052</v>
      </c>
      <c r="T15" s="44">
        <f t="shared" si="4"/>
        <v>4096.1500000000015</v>
      </c>
      <c r="U15" s="15">
        <f t="shared" si="5"/>
        <v>0.14898368550171953</v>
      </c>
    </row>
    <row r="16" spans="1:21" ht="15" customHeight="1">
      <c r="A16" s="23">
        <v>10</v>
      </c>
      <c r="B16" s="11" t="s">
        <v>22</v>
      </c>
      <c r="C16" s="29"/>
      <c r="D16" s="24" t="s">
        <v>94</v>
      </c>
      <c r="E16" s="30" t="s">
        <v>34</v>
      </c>
      <c r="F16" s="11" t="s">
        <v>95</v>
      </c>
      <c r="G16" s="20">
        <f t="shared" si="0"/>
        <v>9268.84</v>
      </c>
      <c r="H16" s="14">
        <v>15</v>
      </c>
      <c r="I16" s="14">
        <v>0</v>
      </c>
      <c r="J16" s="14">
        <v>13</v>
      </c>
      <c r="K16" s="14">
        <v>11</v>
      </c>
      <c r="L16" s="14">
        <v>15</v>
      </c>
      <c r="M16" s="13">
        <v>6</v>
      </c>
      <c r="N16" s="15">
        <f t="shared" si="1"/>
        <v>0.73333333333333328</v>
      </c>
      <c r="O16" s="55">
        <v>9268.84</v>
      </c>
      <c r="P16" s="55">
        <v>9268.84</v>
      </c>
      <c r="Q16" s="45">
        <f t="shared" si="2"/>
        <v>1</v>
      </c>
      <c r="R16" s="44">
        <v>9268.84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 ht="15" customHeight="1">
      <c r="A17" s="23">
        <v>11</v>
      </c>
      <c r="B17" s="11" t="s">
        <v>22</v>
      </c>
      <c r="C17" s="29"/>
      <c r="D17" s="24" t="s">
        <v>64</v>
      </c>
      <c r="E17" s="33" t="s">
        <v>51</v>
      </c>
      <c r="F17" s="11" t="s">
        <v>96</v>
      </c>
      <c r="G17" s="20">
        <f t="shared" si="0"/>
        <v>34764.92</v>
      </c>
      <c r="H17" s="14">
        <v>59</v>
      </c>
      <c r="I17" s="14">
        <v>3</v>
      </c>
      <c r="J17" s="14">
        <v>34</v>
      </c>
      <c r="K17" s="14">
        <v>39</v>
      </c>
      <c r="L17" s="14">
        <v>50</v>
      </c>
      <c r="M17" s="13">
        <v>24</v>
      </c>
      <c r="N17" s="15">
        <f t="shared" si="1"/>
        <v>0.66101694915254239</v>
      </c>
      <c r="O17" s="54">
        <v>34764.92</v>
      </c>
      <c r="P17" s="54">
        <v>34764.92</v>
      </c>
      <c r="Q17" s="45">
        <f t="shared" si="2"/>
        <v>1</v>
      </c>
      <c r="R17" s="44">
        <v>34764.92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 ht="15" customHeight="1">
      <c r="A18" s="23">
        <v>12</v>
      </c>
      <c r="B18" s="11" t="s">
        <v>22</v>
      </c>
      <c r="C18" s="29"/>
      <c r="D18" s="12" t="s">
        <v>25</v>
      </c>
      <c r="E18" s="32" t="s">
        <v>26</v>
      </c>
      <c r="F18" s="11" t="s">
        <v>97</v>
      </c>
      <c r="G18" s="20">
        <f t="shared" si="0"/>
        <v>27168.17</v>
      </c>
      <c r="H18" s="14">
        <v>25</v>
      </c>
      <c r="I18" s="14">
        <v>2</v>
      </c>
      <c r="J18" s="14">
        <v>17</v>
      </c>
      <c r="K18" s="14">
        <v>18</v>
      </c>
      <c r="L18" s="14">
        <v>35</v>
      </c>
      <c r="M18" s="13">
        <v>11</v>
      </c>
      <c r="N18" s="15">
        <f t="shared" si="1"/>
        <v>0.72</v>
      </c>
      <c r="O18" s="54">
        <v>27168.17</v>
      </c>
      <c r="P18" s="54">
        <v>27168.17</v>
      </c>
      <c r="Q18" s="45">
        <f t="shared" si="2"/>
        <v>1</v>
      </c>
      <c r="R18" s="44">
        <v>24370.240000000002</v>
      </c>
      <c r="S18" s="45">
        <f t="shared" si="3"/>
        <v>0.89701441061359688</v>
      </c>
      <c r="T18" s="44">
        <f t="shared" si="4"/>
        <v>2797.9299999999967</v>
      </c>
      <c r="U18" s="15">
        <f t="shared" si="5"/>
        <v>0.10298558938640316</v>
      </c>
    </row>
    <row r="19" spans="1:21" ht="15" customHeight="1">
      <c r="A19" s="23">
        <v>13</v>
      </c>
      <c r="B19" s="11" t="s">
        <v>22</v>
      </c>
      <c r="C19" s="29"/>
      <c r="D19" s="24" t="s">
        <v>65</v>
      </c>
      <c r="E19" s="34" t="s">
        <v>30</v>
      </c>
      <c r="F19" s="11" t="s">
        <v>98</v>
      </c>
      <c r="G19" s="20">
        <f t="shared" si="0"/>
        <v>13632.29</v>
      </c>
      <c r="H19" s="14">
        <v>28</v>
      </c>
      <c r="I19" s="14">
        <v>6</v>
      </c>
      <c r="J19" s="14">
        <v>13</v>
      </c>
      <c r="K19" s="14">
        <v>20</v>
      </c>
      <c r="L19" s="14">
        <v>23</v>
      </c>
      <c r="M19" s="13">
        <v>15</v>
      </c>
      <c r="N19" s="15">
        <f t="shared" si="1"/>
        <v>0.7142857142857143</v>
      </c>
      <c r="O19" s="54">
        <v>13632.29</v>
      </c>
      <c r="P19" s="54">
        <v>13632.29</v>
      </c>
      <c r="Q19" s="45">
        <f t="shared" si="2"/>
        <v>1</v>
      </c>
      <c r="R19" s="44">
        <v>13632.29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 ht="15" customHeight="1">
      <c r="A20" s="23">
        <v>14</v>
      </c>
      <c r="B20" s="11" t="s">
        <v>22</v>
      </c>
      <c r="C20" s="29"/>
      <c r="D20" s="22" t="s">
        <v>66</v>
      </c>
      <c r="E20" s="30" t="s">
        <v>34</v>
      </c>
      <c r="F20" s="11" t="s">
        <v>99</v>
      </c>
      <c r="G20" s="20">
        <f t="shared" si="0"/>
        <v>33153.949999999997</v>
      </c>
      <c r="H20" s="14">
        <v>30</v>
      </c>
      <c r="I20" s="14">
        <v>6</v>
      </c>
      <c r="J20" s="14">
        <v>20</v>
      </c>
      <c r="K20" s="14">
        <v>22</v>
      </c>
      <c r="L20" s="14">
        <v>30</v>
      </c>
      <c r="M20" s="13">
        <v>18</v>
      </c>
      <c r="N20" s="15">
        <f t="shared" si="1"/>
        <v>0.73333333333333328</v>
      </c>
      <c r="O20" s="54">
        <v>33153.949999999997</v>
      </c>
      <c r="P20" s="54">
        <v>33153.949999999997</v>
      </c>
      <c r="Q20" s="45">
        <f t="shared" si="2"/>
        <v>1</v>
      </c>
      <c r="R20" s="44">
        <v>33153.949999999997</v>
      </c>
      <c r="S20" s="45">
        <f t="shared" si="3"/>
        <v>1</v>
      </c>
      <c r="T20" s="44">
        <f t="shared" si="4"/>
        <v>0</v>
      </c>
      <c r="U20" s="15">
        <f t="shared" si="5"/>
        <v>0</v>
      </c>
    </row>
    <row r="21" spans="1:21" ht="15" customHeight="1">
      <c r="A21" s="23">
        <v>15</v>
      </c>
      <c r="B21" s="11" t="s">
        <v>22</v>
      </c>
      <c r="C21" s="29"/>
      <c r="D21" s="24" t="s">
        <v>100</v>
      </c>
      <c r="E21" s="30" t="s">
        <v>34</v>
      </c>
      <c r="F21" s="11" t="s">
        <v>101</v>
      </c>
      <c r="G21" s="20">
        <f t="shared" si="0"/>
        <v>11301.73</v>
      </c>
      <c r="H21" s="14">
        <v>30</v>
      </c>
      <c r="I21" s="14">
        <v>2</v>
      </c>
      <c r="J21" s="14">
        <v>21</v>
      </c>
      <c r="K21" s="14">
        <v>13</v>
      </c>
      <c r="L21" s="14">
        <v>21</v>
      </c>
      <c r="M21" s="13">
        <v>10</v>
      </c>
      <c r="N21" s="15">
        <f t="shared" si="1"/>
        <v>0.43333333333333335</v>
      </c>
      <c r="O21" s="54">
        <v>11301.73</v>
      </c>
      <c r="P21" s="54">
        <v>11301.73</v>
      </c>
      <c r="Q21" s="45">
        <f t="shared" si="2"/>
        <v>1</v>
      </c>
      <c r="R21" s="44">
        <v>11301.73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 ht="15" customHeight="1">
      <c r="A22" s="23">
        <v>16</v>
      </c>
      <c r="B22" s="11" t="s">
        <v>22</v>
      </c>
      <c r="C22" s="29"/>
      <c r="D22" s="24" t="s">
        <v>42</v>
      </c>
      <c r="E22" s="30" t="s">
        <v>43</v>
      </c>
      <c r="F22" s="11" t="s">
        <v>183</v>
      </c>
      <c r="G22" s="20">
        <f t="shared" si="0"/>
        <v>14080.2</v>
      </c>
      <c r="H22" s="14">
        <v>28</v>
      </c>
      <c r="I22" s="14">
        <v>3</v>
      </c>
      <c r="J22" s="14">
        <v>24</v>
      </c>
      <c r="K22" s="14">
        <v>15</v>
      </c>
      <c r="L22" s="14">
        <v>17</v>
      </c>
      <c r="M22" s="13">
        <v>5</v>
      </c>
      <c r="N22" s="15">
        <f t="shared" si="1"/>
        <v>0.5357142857142857</v>
      </c>
      <c r="O22" s="54">
        <v>14080.2</v>
      </c>
      <c r="P22" s="54">
        <v>14080.2</v>
      </c>
      <c r="Q22" s="45">
        <f t="shared" si="2"/>
        <v>1</v>
      </c>
      <c r="R22" s="44">
        <v>13124.63</v>
      </c>
      <c r="S22" s="45">
        <f t="shared" si="3"/>
        <v>0.93213377650885632</v>
      </c>
      <c r="T22" s="44">
        <f t="shared" si="4"/>
        <v>955.57000000000153</v>
      </c>
      <c r="U22" s="15">
        <f t="shared" si="5"/>
        <v>6.7866223491143698E-2</v>
      </c>
    </row>
    <row r="23" spans="1:21" ht="15" customHeight="1">
      <c r="A23" s="23">
        <v>17</v>
      </c>
      <c r="B23" s="11" t="s">
        <v>22</v>
      </c>
      <c r="C23" s="29"/>
      <c r="D23" s="24" t="s">
        <v>251</v>
      </c>
      <c r="E23" s="30" t="s">
        <v>47</v>
      </c>
      <c r="F23" s="59" t="s">
        <v>264</v>
      </c>
      <c r="G23" s="20"/>
      <c r="H23" s="14">
        <v>1</v>
      </c>
      <c r="I23" s="14"/>
      <c r="J23" s="14"/>
      <c r="K23" s="14"/>
      <c r="L23" s="14"/>
      <c r="M23" s="13"/>
      <c r="N23" s="15"/>
      <c r="O23" s="54"/>
      <c r="P23" s="54"/>
      <c r="Q23" s="45"/>
      <c r="R23" s="44"/>
      <c r="S23" s="45"/>
      <c r="T23" s="44"/>
      <c r="U23" s="15"/>
    </row>
    <row r="24" spans="1:21" ht="15" customHeight="1">
      <c r="A24" s="23">
        <v>18</v>
      </c>
      <c r="B24" s="11" t="s">
        <v>22</v>
      </c>
      <c r="C24" s="29"/>
      <c r="D24" s="12" t="s">
        <v>23</v>
      </c>
      <c r="E24" s="32" t="s">
        <v>24</v>
      </c>
      <c r="F24" s="11" t="s">
        <v>103</v>
      </c>
      <c r="G24" s="20">
        <f>(P24)</f>
        <v>30812.2</v>
      </c>
      <c r="H24" s="14">
        <v>39</v>
      </c>
      <c r="I24" s="14">
        <v>9</v>
      </c>
      <c r="J24" s="14">
        <v>18</v>
      </c>
      <c r="K24" s="14">
        <v>26</v>
      </c>
      <c r="L24" s="14">
        <v>51</v>
      </c>
      <c r="M24" s="13">
        <v>18</v>
      </c>
      <c r="N24" s="15">
        <f>IF(H24=0,0,K24/H24)</f>
        <v>0.66666666666666663</v>
      </c>
      <c r="O24" s="54">
        <v>30812.2</v>
      </c>
      <c r="P24" s="54">
        <v>30812.2</v>
      </c>
      <c r="Q24" s="45">
        <f>IF(O24=0,0,P24/O24)</f>
        <v>1</v>
      </c>
      <c r="R24" s="44">
        <v>29523.03</v>
      </c>
      <c r="S24" s="45">
        <f>IF(P24=0,0,R24/P24)</f>
        <v>0.95816040399581981</v>
      </c>
      <c r="T24" s="44">
        <f>(P24-R24)</f>
        <v>1289.1700000000019</v>
      </c>
      <c r="U24" s="15">
        <f>IF(P24=0,0,T24/P24)</f>
        <v>4.1839596004180225E-2</v>
      </c>
    </row>
    <row r="25" spans="1:21" ht="15" customHeight="1">
      <c r="A25" s="23">
        <v>19</v>
      </c>
      <c r="B25" s="11" t="s">
        <v>22</v>
      </c>
      <c r="C25" s="29"/>
      <c r="D25" s="25" t="s">
        <v>44</v>
      </c>
      <c r="E25" s="30" t="s">
        <v>40</v>
      </c>
      <c r="F25" s="11" t="s">
        <v>104</v>
      </c>
      <c r="G25" s="20">
        <f>(P25)</f>
        <v>35788.959999999999</v>
      </c>
      <c r="H25" s="14">
        <v>37</v>
      </c>
      <c r="I25" s="14">
        <v>8</v>
      </c>
      <c r="J25" s="14">
        <v>29</v>
      </c>
      <c r="K25" s="14">
        <v>32</v>
      </c>
      <c r="L25" s="14">
        <v>56</v>
      </c>
      <c r="M25" s="13">
        <v>10</v>
      </c>
      <c r="N25" s="15">
        <f>IF(H25=0,0,K25/H25)</f>
        <v>0.86486486486486491</v>
      </c>
      <c r="O25" s="54">
        <v>35788.959999999999</v>
      </c>
      <c r="P25" s="54">
        <v>35788.959999999999</v>
      </c>
      <c r="Q25" s="45">
        <f>IF(O25=0,0,P25/O25)</f>
        <v>1</v>
      </c>
      <c r="R25" s="44">
        <v>32892.800000000003</v>
      </c>
      <c r="S25" s="45">
        <f>IF(P25=0,0,R25/P25)</f>
        <v>0.91907672086587611</v>
      </c>
      <c r="T25" s="44">
        <f>(P25-R25)</f>
        <v>2896.1599999999962</v>
      </c>
      <c r="U25" s="15">
        <f>IF(P25=0,0,T25/P25)</f>
        <v>8.0923279134123935E-2</v>
      </c>
    </row>
    <row r="26" spans="1:21" ht="15" customHeight="1">
      <c r="A26" s="23">
        <v>20</v>
      </c>
      <c r="B26" s="11" t="s">
        <v>22</v>
      </c>
      <c r="C26" s="29"/>
      <c r="D26" s="25" t="s">
        <v>252</v>
      </c>
      <c r="E26" s="30" t="s">
        <v>34</v>
      </c>
      <c r="F26" s="59" t="s">
        <v>265</v>
      </c>
      <c r="G26" s="20"/>
      <c r="H26" s="14">
        <v>5</v>
      </c>
      <c r="I26" s="14"/>
      <c r="J26" s="14">
        <v>3</v>
      </c>
      <c r="K26" s="14"/>
      <c r="L26" s="14"/>
      <c r="M26" s="13"/>
      <c r="N26" s="15"/>
      <c r="O26" s="54"/>
      <c r="P26" s="54"/>
      <c r="Q26" s="45"/>
      <c r="R26" s="44"/>
      <c r="S26" s="45"/>
      <c r="T26" s="44"/>
      <c r="U26" s="15"/>
    </row>
    <row r="27" spans="1:21" ht="15" customHeight="1">
      <c r="A27" s="23">
        <v>21</v>
      </c>
      <c r="B27" s="11" t="s">
        <v>22</v>
      </c>
      <c r="C27" s="29"/>
      <c r="D27" s="24" t="s">
        <v>105</v>
      </c>
      <c r="E27" s="24" t="s">
        <v>47</v>
      </c>
      <c r="F27" s="11" t="s">
        <v>106</v>
      </c>
      <c r="G27" s="20">
        <f t="shared" ref="G27:G41" si="6">(P27)</f>
        <v>9510.43</v>
      </c>
      <c r="H27" s="14">
        <v>17</v>
      </c>
      <c r="I27" s="14">
        <v>0</v>
      </c>
      <c r="J27" s="14">
        <v>10</v>
      </c>
      <c r="K27" s="14">
        <v>13</v>
      </c>
      <c r="L27" s="14">
        <v>19</v>
      </c>
      <c r="M27" s="13">
        <v>11</v>
      </c>
      <c r="N27" s="15">
        <f t="shared" ref="N27:N41" si="7">IF(H27=0,0,K27/H27)</f>
        <v>0.76470588235294112</v>
      </c>
      <c r="O27" s="54">
        <v>9510.43</v>
      </c>
      <c r="P27" s="54">
        <v>9510.43</v>
      </c>
      <c r="Q27" s="45">
        <f t="shared" ref="Q27:Q41" si="8">IF(O27=0,0,P27/O27)</f>
        <v>1</v>
      </c>
      <c r="R27" s="44">
        <v>9510.43</v>
      </c>
      <c r="S27" s="45">
        <f t="shared" ref="S27:S41" si="9">IF(P27=0,0,R27/P27)</f>
        <v>1</v>
      </c>
      <c r="T27" s="44">
        <f t="shared" ref="T27:T41" si="10">(P27-R27)</f>
        <v>0</v>
      </c>
      <c r="U27" s="15">
        <f t="shared" ref="U27:U41" si="11">IF(P27=0,0,T27/P27)</f>
        <v>0</v>
      </c>
    </row>
    <row r="28" spans="1:21" ht="15" customHeight="1">
      <c r="A28" s="23">
        <v>22</v>
      </c>
      <c r="B28" s="11" t="s">
        <v>22</v>
      </c>
      <c r="C28" s="29"/>
      <c r="D28" s="12" t="s">
        <v>31</v>
      </c>
      <c r="E28" s="32" t="s">
        <v>32</v>
      </c>
      <c r="F28" s="11" t="s">
        <v>107</v>
      </c>
      <c r="G28" s="20">
        <f t="shared" si="6"/>
        <v>42035.5</v>
      </c>
      <c r="H28" s="14">
        <v>39</v>
      </c>
      <c r="I28" s="14">
        <v>2</v>
      </c>
      <c r="J28" s="14">
        <v>35</v>
      </c>
      <c r="K28" s="14">
        <v>31</v>
      </c>
      <c r="L28" s="14">
        <v>65</v>
      </c>
      <c r="M28" s="13">
        <v>10</v>
      </c>
      <c r="N28" s="15">
        <f t="shared" si="7"/>
        <v>0.79487179487179482</v>
      </c>
      <c r="O28" s="54">
        <v>42035.5</v>
      </c>
      <c r="P28" s="54">
        <v>42035.5</v>
      </c>
      <c r="Q28" s="45">
        <f t="shared" si="8"/>
        <v>1</v>
      </c>
      <c r="R28" s="44">
        <v>39519.65</v>
      </c>
      <c r="S28" s="45">
        <f t="shared" si="9"/>
        <v>0.94014939753303761</v>
      </c>
      <c r="T28" s="44">
        <f t="shared" si="10"/>
        <v>2515.8499999999985</v>
      </c>
      <c r="U28" s="15">
        <f t="shared" si="11"/>
        <v>5.9850602466962416E-2</v>
      </c>
    </row>
    <row r="29" spans="1:21" ht="15" customHeight="1">
      <c r="A29" s="23">
        <v>23</v>
      </c>
      <c r="B29" s="11" t="s">
        <v>22</v>
      </c>
      <c r="C29" s="29"/>
      <c r="D29" s="25" t="s">
        <v>108</v>
      </c>
      <c r="E29" s="30" t="s">
        <v>34</v>
      </c>
      <c r="F29" s="11" t="s">
        <v>237</v>
      </c>
      <c r="G29" s="20">
        <f t="shared" si="6"/>
        <v>4184.51</v>
      </c>
      <c r="H29" s="14">
        <v>7</v>
      </c>
      <c r="I29" s="14">
        <v>0</v>
      </c>
      <c r="J29" s="14">
        <v>6</v>
      </c>
      <c r="K29" s="14">
        <v>4</v>
      </c>
      <c r="L29" s="14">
        <v>6</v>
      </c>
      <c r="M29" s="13">
        <v>2</v>
      </c>
      <c r="N29" s="15">
        <f t="shared" si="7"/>
        <v>0.5714285714285714</v>
      </c>
      <c r="O29" s="54">
        <v>4184.51</v>
      </c>
      <c r="P29" s="54">
        <v>4184.51</v>
      </c>
      <c r="Q29" s="45">
        <f t="shared" si="8"/>
        <v>1</v>
      </c>
      <c r="R29" s="44">
        <v>4184.51</v>
      </c>
      <c r="S29" s="45">
        <f t="shared" si="9"/>
        <v>1</v>
      </c>
      <c r="T29" s="44">
        <f t="shared" si="10"/>
        <v>0</v>
      </c>
      <c r="U29" s="15">
        <f t="shared" si="11"/>
        <v>0</v>
      </c>
    </row>
    <row r="30" spans="1:21" ht="15" customHeight="1">
      <c r="A30" s="23">
        <v>24</v>
      </c>
      <c r="B30" s="11" t="s">
        <v>22</v>
      </c>
      <c r="C30" s="29"/>
      <c r="D30" s="22" t="s">
        <v>45</v>
      </c>
      <c r="E30" s="30" t="s">
        <v>34</v>
      </c>
      <c r="F30" s="11" t="s">
        <v>110</v>
      </c>
      <c r="G30" s="20">
        <f t="shared" si="6"/>
        <v>3891.36</v>
      </c>
      <c r="H30" s="14">
        <v>18</v>
      </c>
      <c r="I30" s="14">
        <v>4</v>
      </c>
      <c r="J30" s="14">
        <v>12</v>
      </c>
      <c r="K30" s="14">
        <v>12</v>
      </c>
      <c r="L30" s="14">
        <v>15</v>
      </c>
      <c r="M30" s="13">
        <v>9</v>
      </c>
      <c r="N30" s="15">
        <f t="shared" si="7"/>
        <v>0.66666666666666663</v>
      </c>
      <c r="O30" s="54">
        <v>3891.36</v>
      </c>
      <c r="P30" s="54">
        <v>3891.36</v>
      </c>
      <c r="Q30" s="45">
        <f t="shared" si="8"/>
        <v>1</v>
      </c>
      <c r="R30" s="44">
        <v>3891.36</v>
      </c>
      <c r="S30" s="45">
        <f t="shared" si="9"/>
        <v>1</v>
      </c>
      <c r="T30" s="44">
        <f t="shared" si="10"/>
        <v>0</v>
      </c>
      <c r="U30" s="15">
        <f t="shared" si="11"/>
        <v>0</v>
      </c>
    </row>
    <row r="31" spans="1:21" ht="15" customHeight="1">
      <c r="A31" s="23">
        <v>25</v>
      </c>
      <c r="B31" s="11" t="s">
        <v>22</v>
      </c>
      <c r="C31" s="29"/>
      <c r="D31" s="22" t="s">
        <v>218</v>
      </c>
      <c r="E31" s="30" t="s">
        <v>34</v>
      </c>
      <c r="F31" s="11" t="s">
        <v>219</v>
      </c>
      <c r="G31" s="20">
        <f t="shared" si="6"/>
        <v>2295.37</v>
      </c>
      <c r="H31" s="14">
        <v>11</v>
      </c>
      <c r="I31" s="14">
        <v>0</v>
      </c>
      <c r="J31" s="14">
        <v>10</v>
      </c>
      <c r="K31" s="14">
        <v>8</v>
      </c>
      <c r="L31" s="14">
        <v>12</v>
      </c>
      <c r="M31" s="13">
        <v>3</v>
      </c>
      <c r="N31" s="15">
        <f t="shared" si="7"/>
        <v>0.72727272727272729</v>
      </c>
      <c r="O31" s="54">
        <v>2295.37</v>
      </c>
      <c r="P31" s="54">
        <v>2295.37</v>
      </c>
      <c r="Q31" s="45">
        <f t="shared" si="8"/>
        <v>1</v>
      </c>
      <c r="R31" s="44">
        <v>2295.37</v>
      </c>
      <c r="S31" s="45">
        <f t="shared" si="9"/>
        <v>1</v>
      </c>
      <c r="T31" s="44">
        <f t="shared" si="10"/>
        <v>0</v>
      </c>
      <c r="U31" s="15">
        <f t="shared" si="11"/>
        <v>0</v>
      </c>
    </row>
    <row r="32" spans="1:21" ht="15" customHeight="1">
      <c r="A32" s="23">
        <v>26</v>
      </c>
      <c r="B32" s="11" t="s">
        <v>22</v>
      </c>
      <c r="C32" s="29"/>
      <c r="D32" s="25" t="s">
        <v>46</v>
      </c>
      <c r="E32" s="30" t="s">
        <v>47</v>
      </c>
      <c r="F32" s="11" t="s">
        <v>111</v>
      </c>
      <c r="G32" s="20">
        <f t="shared" si="6"/>
        <v>42852.57</v>
      </c>
      <c r="H32" s="14">
        <v>57</v>
      </c>
      <c r="I32" s="14">
        <v>9</v>
      </c>
      <c r="J32" s="14">
        <v>31</v>
      </c>
      <c r="K32" s="14">
        <v>31</v>
      </c>
      <c r="L32" s="14">
        <v>64</v>
      </c>
      <c r="M32" s="13">
        <v>17</v>
      </c>
      <c r="N32" s="15">
        <f t="shared" si="7"/>
        <v>0.54385964912280704</v>
      </c>
      <c r="O32" s="54">
        <v>42852.57</v>
      </c>
      <c r="P32" s="54">
        <v>42852.57</v>
      </c>
      <c r="Q32" s="45">
        <f t="shared" si="8"/>
        <v>1</v>
      </c>
      <c r="R32" s="44">
        <v>41995.71</v>
      </c>
      <c r="S32" s="45">
        <f t="shared" si="9"/>
        <v>0.98000446647657302</v>
      </c>
      <c r="T32" s="44">
        <f t="shared" si="10"/>
        <v>856.86000000000058</v>
      </c>
      <c r="U32" s="15">
        <f t="shared" si="11"/>
        <v>1.9995533523426964E-2</v>
      </c>
    </row>
    <row r="33" spans="1:21" ht="15" customHeight="1">
      <c r="A33" s="23">
        <v>27</v>
      </c>
      <c r="B33" s="11" t="s">
        <v>22</v>
      </c>
      <c r="C33" s="29"/>
      <c r="D33" s="25" t="s">
        <v>48</v>
      </c>
      <c r="E33" s="30" t="s">
        <v>26</v>
      </c>
      <c r="F33" s="11" t="s">
        <v>112</v>
      </c>
      <c r="G33" s="20">
        <f t="shared" si="6"/>
        <v>5496.85</v>
      </c>
      <c r="H33" s="14">
        <v>17</v>
      </c>
      <c r="I33" s="14">
        <v>3</v>
      </c>
      <c r="J33" s="14">
        <v>10</v>
      </c>
      <c r="K33" s="14">
        <v>4</v>
      </c>
      <c r="L33" s="14">
        <v>8</v>
      </c>
      <c r="M33" s="13">
        <v>1</v>
      </c>
      <c r="N33" s="15">
        <f t="shared" si="7"/>
        <v>0.23529411764705882</v>
      </c>
      <c r="O33" s="54">
        <v>5496.85</v>
      </c>
      <c r="P33" s="54">
        <v>5496.85</v>
      </c>
      <c r="Q33" s="45">
        <f t="shared" si="8"/>
        <v>1</v>
      </c>
      <c r="R33" s="44">
        <v>5496.85</v>
      </c>
      <c r="S33" s="45">
        <f t="shared" si="9"/>
        <v>1</v>
      </c>
      <c r="T33" s="44">
        <f t="shared" si="10"/>
        <v>0</v>
      </c>
      <c r="U33" s="15">
        <f t="shared" si="11"/>
        <v>0</v>
      </c>
    </row>
    <row r="34" spans="1:21" ht="15" customHeight="1">
      <c r="A34" s="23">
        <v>28</v>
      </c>
      <c r="B34" s="11" t="s">
        <v>22</v>
      </c>
      <c r="C34" s="29"/>
      <c r="D34" s="24" t="s">
        <v>113</v>
      </c>
      <c r="E34" s="30" t="s">
        <v>34</v>
      </c>
      <c r="F34" s="11" t="s">
        <v>114</v>
      </c>
      <c r="G34" s="20">
        <f t="shared" si="6"/>
        <v>8023</v>
      </c>
      <c r="H34" s="14">
        <f>SUM(I34+J34)</f>
        <v>9</v>
      </c>
      <c r="I34" s="14">
        <v>0</v>
      </c>
      <c r="J34" s="14">
        <v>9</v>
      </c>
      <c r="K34" s="14">
        <v>7</v>
      </c>
      <c r="L34" s="14">
        <v>8</v>
      </c>
      <c r="M34" s="13">
        <v>1</v>
      </c>
      <c r="N34" s="15">
        <f t="shared" si="7"/>
        <v>0.77777777777777779</v>
      </c>
      <c r="O34" s="54">
        <v>8023</v>
      </c>
      <c r="P34" s="54">
        <v>8023</v>
      </c>
      <c r="Q34" s="45">
        <f t="shared" si="8"/>
        <v>1</v>
      </c>
      <c r="R34" s="44">
        <v>8023</v>
      </c>
      <c r="S34" s="45">
        <f t="shared" si="9"/>
        <v>1</v>
      </c>
      <c r="T34" s="44">
        <f t="shared" si="10"/>
        <v>0</v>
      </c>
      <c r="U34" s="15">
        <f t="shared" si="11"/>
        <v>0</v>
      </c>
    </row>
    <row r="35" spans="1:21" ht="15" customHeight="1">
      <c r="A35" s="23">
        <v>29</v>
      </c>
      <c r="B35" s="11" t="s">
        <v>22</v>
      </c>
      <c r="C35" s="29"/>
      <c r="D35" s="22" t="s">
        <v>49</v>
      </c>
      <c r="E35" s="30" t="s">
        <v>34</v>
      </c>
      <c r="F35" s="11" t="s">
        <v>115</v>
      </c>
      <c r="G35" s="20">
        <f t="shared" si="6"/>
        <v>15079.33</v>
      </c>
      <c r="H35" s="14">
        <v>11</v>
      </c>
      <c r="I35" s="14">
        <v>2</v>
      </c>
      <c r="J35" s="14">
        <v>9</v>
      </c>
      <c r="K35" s="14">
        <v>9</v>
      </c>
      <c r="L35" s="14">
        <v>15</v>
      </c>
      <c r="M35" s="13">
        <v>8</v>
      </c>
      <c r="N35" s="15">
        <f t="shared" si="7"/>
        <v>0.81818181818181823</v>
      </c>
      <c r="O35" s="54">
        <v>15079.33</v>
      </c>
      <c r="P35" s="54">
        <v>15079.33</v>
      </c>
      <c r="Q35" s="45">
        <f t="shared" si="8"/>
        <v>1</v>
      </c>
      <c r="R35" s="44">
        <v>15079.33</v>
      </c>
      <c r="S35" s="45">
        <f t="shared" si="9"/>
        <v>1</v>
      </c>
      <c r="T35" s="44">
        <f t="shared" si="10"/>
        <v>0</v>
      </c>
      <c r="U35" s="15">
        <f t="shared" si="11"/>
        <v>0</v>
      </c>
    </row>
    <row r="36" spans="1:21" ht="15" customHeight="1">
      <c r="A36" s="23">
        <v>30</v>
      </c>
      <c r="B36" s="11" t="s">
        <v>22</v>
      </c>
      <c r="C36" s="29"/>
      <c r="D36" s="24" t="s">
        <v>116</v>
      </c>
      <c r="E36" s="30" t="s">
        <v>34</v>
      </c>
      <c r="F36" s="11" t="s">
        <v>117</v>
      </c>
      <c r="G36" s="20">
        <f t="shared" si="6"/>
        <v>10362.94</v>
      </c>
      <c r="H36" s="14">
        <v>11</v>
      </c>
      <c r="I36" s="14">
        <v>0</v>
      </c>
      <c r="J36" s="14">
        <v>8</v>
      </c>
      <c r="K36" s="14">
        <v>8</v>
      </c>
      <c r="L36" s="14">
        <v>12</v>
      </c>
      <c r="M36" s="13">
        <v>7</v>
      </c>
      <c r="N36" s="15">
        <f t="shared" si="7"/>
        <v>0.72727272727272729</v>
      </c>
      <c r="O36" s="54">
        <v>10362.94</v>
      </c>
      <c r="P36" s="54">
        <v>10362.94</v>
      </c>
      <c r="Q36" s="45">
        <f t="shared" si="8"/>
        <v>1</v>
      </c>
      <c r="R36" s="44">
        <v>10362.94</v>
      </c>
      <c r="S36" s="45">
        <f t="shared" si="9"/>
        <v>1</v>
      </c>
      <c r="T36" s="44">
        <f t="shared" si="10"/>
        <v>0</v>
      </c>
      <c r="U36" s="15">
        <f t="shared" si="11"/>
        <v>0</v>
      </c>
    </row>
    <row r="37" spans="1:21" ht="15" customHeight="1">
      <c r="A37" s="23">
        <v>31</v>
      </c>
      <c r="B37" s="11" t="s">
        <v>22</v>
      </c>
      <c r="C37" s="29"/>
      <c r="D37" s="22" t="s">
        <v>67</v>
      </c>
      <c r="E37" s="30" t="s">
        <v>34</v>
      </c>
      <c r="F37" s="11" t="s">
        <v>118</v>
      </c>
      <c r="G37" s="20">
        <f t="shared" si="6"/>
        <v>16549.39</v>
      </c>
      <c r="H37" s="14">
        <v>23</v>
      </c>
      <c r="I37" s="14">
        <v>1</v>
      </c>
      <c r="J37" s="14">
        <v>14</v>
      </c>
      <c r="K37" s="14">
        <v>19</v>
      </c>
      <c r="L37" s="14">
        <v>26</v>
      </c>
      <c r="M37" s="13">
        <v>16</v>
      </c>
      <c r="N37" s="15">
        <f t="shared" si="7"/>
        <v>0.82608695652173914</v>
      </c>
      <c r="O37" s="54">
        <v>16549.39</v>
      </c>
      <c r="P37" s="54">
        <v>16549.39</v>
      </c>
      <c r="Q37" s="45">
        <f t="shared" si="8"/>
        <v>1</v>
      </c>
      <c r="R37" s="44">
        <v>16549.39</v>
      </c>
      <c r="S37" s="45">
        <f t="shared" si="9"/>
        <v>1</v>
      </c>
      <c r="T37" s="44">
        <f t="shared" si="10"/>
        <v>0</v>
      </c>
      <c r="U37" s="15">
        <f t="shared" si="11"/>
        <v>0</v>
      </c>
    </row>
    <row r="38" spans="1:21" ht="15" customHeight="1">
      <c r="A38" s="23">
        <v>32</v>
      </c>
      <c r="B38" s="11" t="s">
        <v>22</v>
      </c>
      <c r="C38" s="29"/>
      <c r="D38" s="25" t="s">
        <v>50</v>
      </c>
      <c r="E38" s="35" t="s">
        <v>51</v>
      </c>
      <c r="F38" s="11" t="s">
        <v>119</v>
      </c>
      <c r="G38" s="20">
        <f t="shared" si="6"/>
        <v>415.12</v>
      </c>
      <c r="H38" s="14">
        <v>4</v>
      </c>
      <c r="I38" s="14">
        <v>0</v>
      </c>
      <c r="J38" s="14">
        <v>0</v>
      </c>
      <c r="K38" s="14">
        <v>3</v>
      </c>
      <c r="L38" s="14">
        <v>3</v>
      </c>
      <c r="M38" s="13">
        <v>4</v>
      </c>
      <c r="N38" s="15">
        <f t="shared" si="7"/>
        <v>0.75</v>
      </c>
      <c r="O38" s="54">
        <v>415.12</v>
      </c>
      <c r="P38" s="54">
        <v>415.12</v>
      </c>
      <c r="Q38" s="45">
        <f t="shared" si="8"/>
        <v>1</v>
      </c>
      <c r="R38" s="44">
        <v>415.12</v>
      </c>
      <c r="S38" s="45">
        <f t="shared" si="9"/>
        <v>1</v>
      </c>
      <c r="T38" s="44">
        <f t="shared" si="10"/>
        <v>0</v>
      </c>
      <c r="U38" s="15">
        <f t="shared" si="11"/>
        <v>0</v>
      </c>
    </row>
    <row r="39" spans="1:21" ht="15" customHeight="1">
      <c r="A39" s="23">
        <v>33</v>
      </c>
      <c r="B39" s="11" t="s">
        <v>22</v>
      </c>
      <c r="C39" s="29"/>
      <c r="D39" s="22" t="s">
        <v>68</v>
      </c>
      <c r="E39" s="30" t="s">
        <v>34</v>
      </c>
      <c r="F39" s="11" t="s">
        <v>120</v>
      </c>
      <c r="G39" s="20">
        <f t="shared" si="6"/>
        <v>11568.44</v>
      </c>
      <c r="H39" s="14">
        <v>14</v>
      </c>
      <c r="I39" s="14">
        <v>1</v>
      </c>
      <c r="J39" s="14">
        <v>8</v>
      </c>
      <c r="K39" s="14">
        <v>11</v>
      </c>
      <c r="L39" s="14">
        <v>15</v>
      </c>
      <c r="M39" s="13">
        <v>8</v>
      </c>
      <c r="N39" s="15">
        <f t="shared" si="7"/>
        <v>0.7857142857142857</v>
      </c>
      <c r="O39" s="54">
        <v>11568.44</v>
      </c>
      <c r="P39" s="54">
        <v>11568.44</v>
      </c>
      <c r="Q39" s="45">
        <f t="shared" si="8"/>
        <v>1</v>
      </c>
      <c r="R39" s="44">
        <v>11568.44</v>
      </c>
      <c r="S39" s="45">
        <f t="shared" si="9"/>
        <v>1</v>
      </c>
      <c r="T39" s="44">
        <f t="shared" si="10"/>
        <v>0</v>
      </c>
      <c r="U39" s="15">
        <f t="shared" si="11"/>
        <v>0</v>
      </c>
    </row>
    <row r="40" spans="1:21" ht="15" customHeight="1">
      <c r="A40" s="23">
        <v>34</v>
      </c>
      <c r="B40" s="11" t="s">
        <v>22</v>
      </c>
      <c r="C40" s="29"/>
      <c r="D40" s="24" t="s">
        <v>69</v>
      </c>
      <c r="E40" s="30" t="s">
        <v>47</v>
      </c>
      <c r="F40" s="11" t="s">
        <v>121</v>
      </c>
      <c r="G40" s="20">
        <f t="shared" si="6"/>
        <v>17380.189999999999</v>
      </c>
      <c r="H40" s="14">
        <v>21</v>
      </c>
      <c r="I40" s="14">
        <v>4</v>
      </c>
      <c r="J40" s="14">
        <v>9</v>
      </c>
      <c r="K40" s="14">
        <v>15</v>
      </c>
      <c r="L40" s="14">
        <v>24</v>
      </c>
      <c r="M40" s="13">
        <v>7</v>
      </c>
      <c r="N40" s="15">
        <f t="shared" si="7"/>
        <v>0.7142857142857143</v>
      </c>
      <c r="O40" s="54">
        <v>17380.189999999999</v>
      </c>
      <c r="P40" s="54">
        <v>17380.189999999999</v>
      </c>
      <c r="Q40" s="45">
        <f t="shared" si="8"/>
        <v>1</v>
      </c>
      <c r="R40" s="44">
        <v>14077.99</v>
      </c>
      <c r="S40" s="45">
        <f t="shared" si="9"/>
        <v>0.81000207707740834</v>
      </c>
      <c r="T40" s="44">
        <f t="shared" si="10"/>
        <v>3302.1999999999989</v>
      </c>
      <c r="U40" s="15">
        <f t="shared" si="11"/>
        <v>0.18999792292259171</v>
      </c>
    </row>
    <row r="41" spans="1:21" ht="15" customHeight="1">
      <c r="A41" s="23">
        <v>35</v>
      </c>
      <c r="B41" s="11" t="s">
        <v>22</v>
      </c>
      <c r="C41" s="29"/>
      <c r="D41" s="24" t="s">
        <v>122</v>
      </c>
      <c r="E41" s="30" t="s">
        <v>34</v>
      </c>
      <c r="F41" s="11" t="s">
        <v>123</v>
      </c>
      <c r="G41" s="20">
        <f t="shared" si="6"/>
        <v>6167.76</v>
      </c>
      <c r="H41" s="14">
        <v>13</v>
      </c>
      <c r="I41" s="14">
        <v>0</v>
      </c>
      <c r="J41" s="14">
        <v>9</v>
      </c>
      <c r="K41" s="14">
        <v>6</v>
      </c>
      <c r="L41" s="14">
        <v>8</v>
      </c>
      <c r="M41" s="13">
        <v>5</v>
      </c>
      <c r="N41" s="15">
        <f t="shared" si="7"/>
        <v>0.46153846153846156</v>
      </c>
      <c r="O41" s="54">
        <v>6167.76</v>
      </c>
      <c r="P41" s="54">
        <v>6167.76</v>
      </c>
      <c r="Q41" s="45">
        <f t="shared" si="8"/>
        <v>1</v>
      </c>
      <c r="R41" s="44">
        <v>6167.76</v>
      </c>
      <c r="S41" s="45">
        <f t="shared" si="9"/>
        <v>1</v>
      </c>
      <c r="T41" s="44">
        <f t="shared" si="10"/>
        <v>0</v>
      </c>
      <c r="U41" s="15">
        <f t="shared" si="11"/>
        <v>0</v>
      </c>
    </row>
    <row r="42" spans="1:21" ht="15" customHeight="1">
      <c r="A42" s="23">
        <v>36</v>
      </c>
      <c r="B42" s="11" t="s">
        <v>22</v>
      </c>
      <c r="C42" s="29"/>
      <c r="D42" s="24" t="s">
        <v>253</v>
      </c>
      <c r="E42" s="30" t="s">
        <v>34</v>
      </c>
      <c r="F42" s="59" t="s">
        <v>266</v>
      </c>
      <c r="G42" s="20"/>
      <c r="H42" s="14">
        <v>1</v>
      </c>
      <c r="I42" s="14"/>
      <c r="J42" s="14">
        <v>1</v>
      </c>
      <c r="K42" s="14"/>
      <c r="L42" s="14"/>
      <c r="M42" s="13"/>
      <c r="N42" s="15"/>
      <c r="O42" s="54"/>
      <c r="P42" s="54"/>
      <c r="Q42" s="45"/>
      <c r="R42" s="44"/>
      <c r="S42" s="45"/>
      <c r="T42" s="44"/>
      <c r="U42" s="15"/>
    </row>
    <row r="43" spans="1:21" ht="15" customHeight="1">
      <c r="A43" s="23">
        <v>37</v>
      </c>
      <c r="B43" s="11" t="s">
        <v>22</v>
      </c>
      <c r="C43" s="29"/>
      <c r="D43" s="24" t="s">
        <v>254</v>
      </c>
      <c r="E43" s="30" t="s">
        <v>34</v>
      </c>
      <c r="F43" s="59" t="s">
        <v>267</v>
      </c>
      <c r="G43" s="20"/>
      <c r="H43" s="14">
        <v>1</v>
      </c>
      <c r="I43" s="14"/>
      <c r="J43" s="14">
        <v>1</v>
      </c>
      <c r="K43" s="14"/>
      <c r="L43" s="14"/>
      <c r="M43" s="13"/>
      <c r="N43" s="15"/>
      <c r="O43" s="54"/>
      <c r="P43" s="54"/>
      <c r="Q43" s="45"/>
      <c r="R43" s="44"/>
      <c r="S43" s="45"/>
      <c r="T43" s="44"/>
      <c r="U43" s="15"/>
    </row>
    <row r="44" spans="1:21" ht="15" customHeight="1">
      <c r="A44" s="23">
        <v>38</v>
      </c>
      <c r="B44" s="11" t="s">
        <v>22</v>
      </c>
      <c r="C44" s="29"/>
      <c r="D44" s="22" t="s">
        <v>70</v>
      </c>
      <c r="E44" s="30" t="s">
        <v>34</v>
      </c>
      <c r="F44" s="11" t="s">
        <v>124</v>
      </c>
      <c r="G44" s="20">
        <f>(P44)</f>
        <v>11241.35</v>
      </c>
      <c r="H44" s="14">
        <v>23</v>
      </c>
      <c r="I44" s="14">
        <v>2</v>
      </c>
      <c r="J44" s="14">
        <v>12</v>
      </c>
      <c r="K44" s="14">
        <v>17</v>
      </c>
      <c r="L44" s="14">
        <v>21</v>
      </c>
      <c r="M44" s="13">
        <v>14</v>
      </c>
      <c r="N44" s="15">
        <f>IF(H44=0,0,K44/H44)</f>
        <v>0.73913043478260865</v>
      </c>
      <c r="O44" s="54">
        <v>11241.35</v>
      </c>
      <c r="P44" s="54">
        <v>11241.35</v>
      </c>
      <c r="Q44" s="45">
        <f>IF(O44=0,0,P44/O44)</f>
        <v>1</v>
      </c>
      <c r="R44" s="44">
        <v>8091.99</v>
      </c>
      <c r="S44" s="45">
        <f>IF(P44=0,0,R44/P44)</f>
        <v>0.71984147811428334</v>
      </c>
      <c r="T44" s="44">
        <f>(P44-R44)</f>
        <v>3149.3600000000006</v>
      </c>
      <c r="U44" s="15">
        <f>IF(P44=0,0,T44/P44)</f>
        <v>0.2801585218857166</v>
      </c>
    </row>
    <row r="45" spans="1:21" ht="15" customHeight="1">
      <c r="A45" s="23">
        <v>39</v>
      </c>
      <c r="B45" s="11" t="s">
        <v>22</v>
      </c>
      <c r="C45" s="29"/>
      <c r="D45" s="22" t="s">
        <v>255</v>
      </c>
      <c r="E45" s="30" t="s">
        <v>34</v>
      </c>
      <c r="F45" s="59" t="s">
        <v>268</v>
      </c>
      <c r="G45" s="20"/>
      <c r="H45" s="14">
        <v>1</v>
      </c>
      <c r="I45" s="14"/>
      <c r="J45" s="14">
        <v>1</v>
      </c>
      <c r="K45" s="14"/>
      <c r="L45" s="14"/>
      <c r="M45" s="13"/>
      <c r="N45" s="15"/>
      <c r="O45" s="54"/>
      <c r="P45" s="54"/>
      <c r="Q45" s="45"/>
      <c r="R45" s="44"/>
      <c r="S45" s="45"/>
      <c r="T45" s="44"/>
      <c r="U45" s="15"/>
    </row>
    <row r="46" spans="1:21" ht="15" customHeight="1">
      <c r="A46" s="23">
        <v>40</v>
      </c>
      <c r="B46" s="11" t="s">
        <v>22</v>
      </c>
      <c r="C46" s="29"/>
      <c r="D46" s="22" t="s">
        <v>256</v>
      </c>
      <c r="E46" s="30" t="s">
        <v>51</v>
      </c>
      <c r="F46" s="59" t="s">
        <v>269</v>
      </c>
      <c r="G46" s="20"/>
      <c r="H46" s="14">
        <v>7</v>
      </c>
      <c r="I46" s="14"/>
      <c r="J46" s="14">
        <v>4</v>
      </c>
      <c r="K46" s="14"/>
      <c r="L46" s="14"/>
      <c r="M46" s="13"/>
      <c r="N46" s="15"/>
      <c r="O46" s="54"/>
      <c r="P46" s="54"/>
      <c r="Q46" s="45"/>
      <c r="R46" s="44"/>
      <c r="S46" s="45"/>
      <c r="T46" s="44"/>
      <c r="U46" s="15"/>
    </row>
    <row r="47" spans="1:21" ht="15" customHeight="1">
      <c r="A47" s="23">
        <v>41</v>
      </c>
      <c r="B47" s="11" t="s">
        <v>257</v>
      </c>
      <c r="C47" s="29"/>
      <c r="D47" s="22" t="s">
        <v>238</v>
      </c>
      <c r="E47" s="30" t="s">
        <v>34</v>
      </c>
      <c r="F47" s="11" t="s">
        <v>239</v>
      </c>
      <c r="G47" s="20">
        <f t="shared" ref="G47:G91" si="12">(P47)</f>
        <v>0</v>
      </c>
      <c r="H47" s="14">
        <v>3</v>
      </c>
      <c r="I47" s="14"/>
      <c r="J47" s="14"/>
      <c r="K47" s="14"/>
      <c r="L47" s="14"/>
      <c r="M47" s="13"/>
      <c r="N47" s="15"/>
      <c r="O47" s="54"/>
      <c r="P47" s="54"/>
      <c r="Q47" s="45"/>
      <c r="R47" s="44"/>
      <c r="S47" s="45"/>
      <c r="T47" s="44"/>
      <c r="U47" s="15"/>
    </row>
    <row r="48" spans="1:21" ht="15" customHeight="1">
      <c r="A48" s="23">
        <v>42</v>
      </c>
      <c r="B48" s="11" t="s">
        <v>22</v>
      </c>
      <c r="C48" s="29"/>
      <c r="D48" s="25" t="s">
        <v>52</v>
      </c>
      <c r="E48" s="30" t="s">
        <v>30</v>
      </c>
      <c r="F48" s="11" t="s">
        <v>125</v>
      </c>
      <c r="G48" s="20">
        <f t="shared" si="12"/>
        <v>40054.68</v>
      </c>
      <c r="H48" s="14">
        <v>55</v>
      </c>
      <c r="I48" s="14">
        <v>6</v>
      </c>
      <c r="J48" s="14">
        <v>35</v>
      </c>
      <c r="K48" s="14">
        <v>31</v>
      </c>
      <c r="L48" s="14">
        <v>45</v>
      </c>
      <c r="M48" s="13">
        <v>16</v>
      </c>
      <c r="N48" s="15">
        <f>IF(H48=0,0,K48/H48)</f>
        <v>0.5636363636363636</v>
      </c>
      <c r="O48" s="54">
        <v>40054.68</v>
      </c>
      <c r="P48" s="54">
        <v>40054.68</v>
      </c>
      <c r="Q48" s="45">
        <f>IF(O48=0,0,P48/O48)</f>
        <v>1</v>
      </c>
      <c r="R48" s="44">
        <v>40054.68</v>
      </c>
      <c r="S48" s="45">
        <f>IF(P48=0,0,R48/P48)</f>
        <v>1</v>
      </c>
      <c r="T48" s="44">
        <f>(P48-R48)</f>
        <v>0</v>
      </c>
      <c r="U48" s="15">
        <f>IF(P48=0,0,T48/P48)</f>
        <v>0</v>
      </c>
    </row>
    <row r="49" spans="1:21" ht="15" customHeight="1">
      <c r="A49" s="23">
        <v>43</v>
      </c>
      <c r="B49" s="11" t="s">
        <v>22</v>
      </c>
      <c r="C49" s="29"/>
      <c r="D49" s="25" t="s">
        <v>240</v>
      </c>
      <c r="E49" s="30" t="s">
        <v>34</v>
      </c>
      <c r="F49" s="11" t="s">
        <v>241</v>
      </c>
      <c r="G49" s="20">
        <f t="shared" si="12"/>
        <v>0</v>
      </c>
      <c r="H49" s="14">
        <v>1</v>
      </c>
      <c r="I49" s="14"/>
      <c r="J49" s="14"/>
      <c r="K49" s="14"/>
      <c r="L49" s="14"/>
      <c r="M49" s="13"/>
      <c r="N49" s="15"/>
      <c r="O49" s="54"/>
      <c r="P49" s="54"/>
      <c r="Q49" s="45"/>
      <c r="R49" s="44"/>
      <c r="S49" s="45"/>
      <c r="T49" s="44"/>
      <c r="U49" s="15"/>
    </row>
    <row r="50" spans="1:21" ht="15" customHeight="1">
      <c r="A50" s="23">
        <v>44</v>
      </c>
      <c r="B50" s="11" t="s">
        <v>22</v>
      </c>
      <c r="C50" s="29"/>
      <c r="D50" s="25" t="s">
        <v>71</v>
      </c>
      <c r="E50" s="35" t="s">
        <v>51</v>
      </c>
      <c r="F50" s="11" t="s">
        <v>126</v>
      </c>
      <c r="G50" s="20">
        <f t="shared" si="12"/>
        <v>7452.86</v>
      </c>
      <c r="H50" s="14">
        <v>19</v>
      </c>
      <c r="I50" s="14">
        <v>0</v>
      </c>
      <c r="J50" s="14">
        <v>8</v>
      </c>
      <c r="K50" s="14">
        <v>17</v>
      </c>
      <c r="L50" s="14">
        <v>22</v>
      </c>
      <c r="M50" s="13">
        <v>15</v>
      </c>
      <c r="N50" s="15">
        <f>IF(H50=0,0,K50/H50)</f>
        <v>0.89473684210526316</v>
      </c>
      <c r="O50" s="54">
        <v>7452.86</v>
      </c>
      <c r="P50" s="54">
        <v>7452.86</v>
      </c>
      <c r="Q50" s="45">
        <f>IF(O50=0,0,P50/O50)</f>
        <v>1</v>
      </c>
      <c r="R50" s="44">
        <v>7452.86</v>
      </c>
      <c r="S50" s="45">
        <f>IF(P50=0,0,R50/P50)</f>
        <v>1</v>
      </c>
      <c r="T50" s="44">
        <f>(P50-R50)</f>
        <v>0</v>
      </c>
      <c r="U50" s="15">
        <f>IF(P50=0,0,T50/P50)</f>
        <v>0</v>
      </c>
    </row>
    <row r="51" spans="1:21" ht="15" customHeight="1">
      <c r="A51" s="23">
        <v>45</v>
      </c>
      <c r="B51" s="11" t="s">
        <v>22</v>
      </c>
      <c r="C51" s="29"/>
      <c r="D51" s="25" t="s">
        <v>242</v>
      </c>
      <c r="E51" s="35" t="s">
        <v>30</v>
      </c>
      <c r="F51" s="11" t="s">
        <v>243</v>
      </c>
      <c r="G51" s="20">
        <f t="shared" si="12"/>
        <v>0</v>
      </c>
      <c r="H51" s="14">
        <v>5</v>
      </c>
      <c r="I51" s="14"/>
      <c r="J51" s="14">
        <v>1</v>
      </c>
      <c r="K51" s="14"/>
      <c r="L51" s="14"/>
      <c r="M51" s="13"/>
      <c r="N51" s="15"/>
      <c r="O51" s="54"/>
      <c r="P51" s="54"/>
      <c r="Q51" s="45"/>
      <c r="R51" s="44"/>
      <c r="S51" s="45"/>
      <c r="T51" s="44"/>
      <c r="U51" s="15"/>
    </row>
    <row r="52" spans="1:21" ht="15" customHeight="1">
      <c r="A52" s="23">
        <v>46</v>
      </c>
      <c r="B52" s="11" t="s">
        <v>22</v>
      </c>
      <c r="C52" s="29"/>
      <c r="D52" s="22" t="s">
        <v>53</v>
      </c>
      <c r="E52" s="30" t="s">
        <v>34</v>
      </c>
      <c r="F52" s="11" t="s">
        <v>127</v>
      </c>
      <c r="G52" s="20">
        <f t="shared" si="12"/>
        <v>15464.56</v>
      </c>
      <c r="H52" s="14">
        <v>21</v>
      </c>
      <c r="I52" s="14">
        <v>4</v>
      </c>
      <c r="J52" s="14">
        <v>16</v>
      </c>
      <c r="K52" s="14">
        <v>16</v>
      </c>
      <c r="L52" s="14">
        <v>19</v>
      </c>
      <c r="M52" s="13">
        <v>3</v>
      </c>
      <c r="N52" s="15">
        <f t="shared" ref="N52:N61" si="13">IF(H52=0,0,K52/H52)</f>
        <v>0.76190476190476186</v>
      </c>
      <c r="O52" s="55">
        <v>15464.56</v>
      </c>
      <c r="P52" s="55">
        <v>15464.56</v>
      </c>
      <c r="Q52" s="45">
        <f t="shared" ref="Q52:Q58" si="14">IF(O52=0,0,P52/O52)</f>
        <v>1</v>
      </c>
      <c r="R52" s="48">
        <v>15464.56</v>
      </c>
      <c r="S52" s="45">
        <f>IF(P52=0,0,R52/P52)</f>
        <v>1</v>
      </c>
      <c r="T52" s="44">
        <f t="shared" ref="T52:T91" si="15">(P52-R52)</f>
        <v>0</v>
      </c>
      <c r="U52" s="15">
        <f>IF(P52=0,0,T52/P52)</f>
        <v>0</v>
      </c>
    </row>
    <row r="53" spans="1:21" ht="15" customHeight="1">
      <c r="A53" s="23">
        <v>47</v>
      </c>
      <c r="B53" s="11" t="s">
        <v>22</v>
      </c>
      <c r="C53" s="29"/>
      <c r="D53" s="22" t="s">
        <v>201</v>
      </c>
      <c r="E53" s="30" t="s">
        <v>51</v>
      </c>
      <c r="F53" s="11" t="s">
        <v>202</v>
      </c>
      <c r="G53" s="20">
        <f t="shared" si="12"/>
        <v>745.04</v>
      </c>
      <c r="H53" s="14">
        <v>46</v>
      </c>
      <c r="I53" s="14">
        <v>2</v>
      </c>
      <c r="J53" s="14">
        <v>22</v>
      </c>
      <c r="K53" s="14">
        <v>6</v>
      </c>
      <c r="L53" s="14">
        <v>6</v>
      </c>
      <c r="M53" s="13">
        <v>3</v>
      </c>
      <c r="N53" s="15">
        <f t="shared" si="13"/>
        <v>0.13043478260869565</v>
      </c>
      <c r="O53" s="54">
        <v>745.04</v>
      </c>
      <c r="P53" s="54">
        <v>745.04</v>
      </c>
      <c r="Q53" s="45">
        <f t="shared" si="14"/>
        <v>1</v>
      </c>
      <c r="R53" s="48">
        <v>745.04</v>
      </c>
      <c r="S53" s="45">
        <v>0</v>
      </c>
      <c r="T53" s="44">
        <f t="shared" si="15"/>
        <v>0</v>
      </c>
      <c r="U53" s="15">
        <v>0</v>
      </c>
    </row>
    <row r="54" spans="1:21" ht="15" customHeight="1">
      <c r="A54" s="23">
        <v>48</v>
      </c>
      <c r="B54" s="11" t="s">
        <v>22</v>
      </c>
      <c r="C54" s="29"/>
      <c r="D54" s="24" t="s">
        <v>128</v>
      </c>
      <c r="E54" s="30" t="s">
        <v>34</v>
      </c>
      <c r="F54" s="11" t="s">
        <v>129</v>
      </c>
      <c r="G54" s="20">
        <f t="shared" si="12"/>
        <v>7040.95</v>
      </c>
      <c r="H54" s="14">
        <v>15</v>
      </c>
      <c r="I54" s="14">
        <v>1</v>
      </c>
      <c r="J54" s="14">
        <v>7</v>
      </c>
      <c r="K54" s="14">
        <v>7</v>
      </c>
      <c r="L54" s="14">
        <v>13</v>
      </c>
      <c r="M54" s="13">
        <v>5</v>
      </c>
      <c r="N54" s="15">
        <f t="shared" si="13"/>
        <v>0.46666666666666667</v>
      </c>
      <c r="O54" s="54">
        <v>7040.95</v>
      </c>
      <c r="P54" s="54">
        <v>7040.95</v>
      </c>
      <c r="Q54" s="45">
        <f t="shared" si="14"/>
        <v>1</v>
      </c>
      <c r="R54" s="44">
        <v>7040.95</v>
      </c>
      <c r="S54" s="45">
        <f t="shared" ref="S54:S92" si="16">IF(P54=0,0,R54/P54)</f>
        <v>1</v>
      </c>
      <c r="T54" s="44">
        <f t="shared" si="15"/>
        <v>0</v>
      </c>
      <c r="U54" s="15">
        <f t="shared" ref="U54:U92" si="17">IF(P54=0,0,T54/P54)</f>
        <v>0</v>
      </c>
    </row>
    <row r="55" spans="1:21" ht="15" customHeight="1">
      <c r="A55" s="23">
        <v>49</v>
      </c>
      <c r="B55" s="11" t="s">
        <v>22</v>
      </c>
      <c r="C55" s="29"/>
      <c r="D55" s="24" t="s">
        <v>130</v>
      </c>
      <c r="E55" s="30" t="s">
        <v>26</v>
      </c>
      <c r="F55" s="11" t="s">
        <v>131</v>
      </c>
      <c r="G55" s="20">
        <f t="shared" si="12"/>
        <v>55702.080000000002</v>
      </c>
      <c r="H55" s="14">
        <v>29</v>
      </c>
      <c r="I55" s="14">
        <v>1</v>
      </c>
      <c r="J55" s="14">
        <v>20</v>
      </c>
      <c r="K55" s="14">
        <v>22</v>
      </c>
      <c r="L55" s="14">
        <v>36</v>
      </c>
      <c r="M55" s="13">
        <v>14</v>
      </c>
      <c r="N55" s="15">
        <f t="shared" si="13"/>
        <v>0.75862068965517238</v>
      </c>
      <c r="O55" s="54">
        <v>55702.080000000002</v>
      </c>
      <c r="P55" s="54">
        <v>55702.080000000002</v>
      </c>
      <c r="Q55" s="45">
        <f t="shared" si="14"/>
        <v>1</v>
      </c>
      <c r="R55" s="44">
        <v>46503.91</v>
      </c>
      <c r="S55" s="45">
        <f t="shared" si="16"/>
        <v>0.83486846451694452</v>
      </c>
      <c r="T55" s="44">
        <f t="shared" si="15"/>
        <v>9198.1699999999983</v>
      </c>
      <c r="U55" s="15">
        <f t="shared" si="17"/>
        <v>0.16513153548305554</v>
      </c>
    </row>
    <row r="56" spans="1:21" ht="15" customHeight="1">
      <c r="A56" s="23">
        <v>50</v>
      </c>
      <c r="B56" s="11" t="s">
        <v>22</v>
      </c>
      <c r="C56" s="29"/>
      <c r="D56" s="22" t="s">
        <v>72</v>
      </c>
      <c r="E56" s="30" t="s">
        <v>34</v>
      </c>
      <c r="F56" s="11" t="s">
        <v>132</v>
      </c>
      <c r="G56" s="20">
        <f t="shared" si="12"/>
        <v>8963.5300000000007</v>
      </c>
      <c r="H56" s="14">
        <v>11</v>
      </c>
      <c r="I56" s="14">
        <v>1</v>
      </c>
      <c r="J56" s="14">
        <v>10</v>
      </c>
      <c r="K56" s="14">
        <v>7</v>
      </c>
      <c r="L56" s="14">
        <v>13</v>
      </c>
      <c r="M56" s="13">
        <v>4</v>
      </c>
      <c r="N56" s="15">
        <f t="shared" si="13"/>
        <v>0.63636363636363635</v>
      </c>
      <c r="O56" s="54">
        <v>8963.5300000000007</v>
      </c>
      <c r="P56" s="54">
        <v>8963.5300000000007</v>
      </c>
      <c r="Q56" s="45">
        <f t="shared" si="14"/>
        <v>1</v>
      </c>
      <c r="R56" s="44">
        <v>8963.5300000000007</v>
      </c>
      <c r="S56" s="45">
        <f t="shared" si="16"/>
        <v>1</v>
      </c>
      <c r="T56" s="44">
        <f t="shared" si="15"/>
        <v>0</v>
      </c>
      <c r="U56" s="15">
        <f t="shared" si="17"/>
        <v>0</v>
      </c>
    </row>
    <row r="57" spans="1:21" ht="15" customHeight="1">
      <c r="A57" s="23">
        <v>51</v>
      </c>
      <c r="B57" s="11" t="s">
        <v>22</v>
      </c>
      <c r="C57" s="29"/>
      <c r="D57" s="25" t="s">
        <v>54</v>
      </c>
      <c r="E57" s="30" t="s">
        <v>30</v>
      </c>
      <c r="F57" s="11" t="s">
        <v>133</v>
      </c>
      <c r="G57" s="20">
        <f t="shared" si="12"/>
        <v>35886.879999999997</v>
      </c>
      <c r="H57" s="14">
        <v>31</v>
      </c>
      <c r="I57" s="14">
        <v>4</v>
      </c>
      <c r="J57" s="14">
        <v>22</v>
      </c>
      <c r="K57" s="14">
        <v>15</v>
      </c>
      <c r="L57" s="14">
        <v>29</v>
      </c>
      <c r="M57" s="13">
        <v>7</v>
      </c>
      <c r="N57" s="15">
        <f t="shared" si="13"/>
        <v>0.4838709677419355</v>
      </c>
      <c r="O57" s="54">
        <v>35886.879999999997</v>
      </c>
      <c r="P57" s="54">
        <v>35886.879999999997</v>
      </c>
      <c r="Q57" s="45">
        <f t="shared" si="14"/>
        <v>1</v>
      </c>
      <c r="R57" s="44">
        <v>35886.879999999997</v>
      </c>
      <c r="S57" s="45">
        <f t="shared" si="16"/>
        <v>1</v>
      </c>
      <c r="T57" s="44">
        <f t="shared" si="15"/>
        <v>0</v>
      </c>
      <c r="U57" s="15">
        <f t="shared" si="17"/>
        <v>0</v>
      </c>
    </row>
    <row r="58" spans="1:21" ht="15" customHeight="1">
      <c r="A58" s="23">
        <v>52</v>
      </c>
      <c r="B58" s="11" t="s">
        <v>22</v>
      </c>
      <c r="C58" s="29"/>
      <c r="D58" s="25" t="s">
        <v>55</v>
      </c>
      <c r="E58" s="30" t="s">
        <v>56</v>
      </c>
      <c r="F58" s="11" t="s">
        <v>134</v>
      </c>
      <c r="G58" s="20">
        <f t="shared" si="12"/>
        <v>14533.64</v>
      </c>
      <c r="H58" s="14">
        <v>49</v>
      </c>
      <c r="I58" s="14">
        <v>2</v>
      </c>
      <c r="J58" s="14">
        <v>41</v>
      </c>
      <c r="K58" s="14">
        <v>21</v>
      </c>
      <c r="L58" s="14">
        <v>38</v>
      </c>
      <c r="M58" s="13">
        <v>15</v>
      </c>
      <c r="N58" s="15">
        <f t="shared" si="13"/>
        <v>0.42857142857142855</v>
      </c>
      <c r="O58" s="54">
        <v>14533.64</v>
      </c>
      <c r="P58" s="54">
        <v>14533.64</v>
      </c>
      <c r="Q58" s="45">
        <f t="shared" si="14"/>
        <v>1</v>
      </c>
      <c r="R58" s="44">
        <v>12502.47</v>
      </c>
      <c r="S58" s="45">
        <f t="shared" si="16"/>
        <v>0.86024354531968594</v>
      </c>
      <c r="T58" s="44">
        <f t="shared" si="15"/>
        <v>2031.17</v>
      </c>
      <c r="U58" s="15">
        <f t="shared" si="17"/>
        <v>0.13975645468031409</v>
      </c>
    </row>
    <row r="59" spans="1:21" ht="15" customHeight="1">
      <c r="A59" s="23">
        <v>53</v>
      </c>
      <c r="B59" s="59" t="s">
        <v>257</v>
      </c>
      <c r="C59" s="29"/>
      <c r="D59" s="25" t="s">
        <v>244</v>
      </c>
      <c r="E59" s="30" t="s">
        <v>34</v>
      </c>
      <c r="F59" s="11" t="s">
        <v>245</v>
      </c>
      <c r="G59" s="20">
        <f t="shared" si="12"/>
        <v>1218</v>
      </c>
      <c r="H59" s="14">
        <v>3</v>
      </c>
      <c r="I59" s="14"/>
      <c r="J59" s="14"/>
      <c r="K59" s="14">
        <v>3</v>
      </c>
      <c r="L59" s="14">
        <v>1</v>
      </c>
      <c r="M59" s="13">
        <v>2</v>
      </c>
      <c r="N59" s="15">
        <f t="shared" si="13"/>
        <v>1</v>
      </c>
      <c r="O59" s="54">
        <v>1218</v>
      </c>
      <c r="P59" s="54">
        <v>1218</v>
      </c>
      <c r="Q59" s="45"/>
      <c r="R59" s="44">
        <v>1218</v>
      </c>
      <c r="S59" s="45">
        <f t="shared" si="16"/>
        <v>1</v>
      </c>
      <c r="T59" s="44">
        <f t="shared" si="15"/>
        <v>0</v>
      </c>
      <c r="U59" s="15">
        <f t="shared" si="17"/>
        <v>0</v>
      </c>
    </row>
    <row r="60" spans="1:21" ht="15" customHeight="1">
      <c r="A60" s="23">
        <v>54</v>
      </c>
      <c r="B60" s="11" t="s">
        <v>22</v>
      </c>
      <c r="C60" s="29"/>
      <c r="D60" s="24" t="s">
        <v>135</v>
      </c>
      <c r="E60" s="30" t="s">
        <v>34</v>
      </c>
      <c r="F60" s="11" t="s">
        <v>136</v>
      </c>
      <c r="G60" s="20">
        <f t="shared" si="12"/>
        <v>14029.81</v>
      </c>
      <c r="H60" s="14">
        <v>19</v>
      </c>
      <c r="I60" s="14">
        <v>0</v>
      </c>
      <c r="J60" s="14">
        <v>15</v>
      </c>
      <c r="K60" s="14">
        <v>9</v>
      </c>
      <c r="L60" s="14">
        <v>18</v>
      </c>
      <c r="M60" s="13">
        <v>6</v>
      </c>
      <c r="N60" s="15">
        <f t="shared" si="13"/>
        <v>0.47368421052631576</v>
      </c>
      <c r="O60" s="54">
        <v>14029.81</v>
      </c>
      <c r="P60" s="54">
        <v>14029.81</v>
      </c>
      <c r="Q60" s="45">
        <f t="shared" ref="Q60:Q92" si="18">IF(O60=0,0,P60/O60)</f>
        <v>1</v>
      </c>
      <c r="R60" s="44">
        <v>14029.81</v>
      </c>
      <c r="S60" s="45">
        <f t="shared" si="16"/>
        <v>1</v>
      </c>
      <c r="T60" s="44">
        <f t="shared" si="15"/>
        <v>0</v>
      </c>
      <c r="U60" s="15">
        <f t="shared" si="17"/>
        <v>0</v>
      </c>
    </row>
    <row r="61" spans="1:21" ht="15" customHeight="1">
      <c r="A61" s="23">
        <v>55</v>
      </c>
      <c r="B61" s="11" t="s">
        <v>22</v>
      </c>
      <c r="C61" s="29"/>
      <c r="D61" s="60" t="s">
        <v>57</v>
      </c>
      <c r="E61" s="30" t="s">
        <v>26</v>
      </c>
      <c r="F61" s="11" t="s">
        <v>137</v>
      </c>
      <c r="G61" s="20">
        <f t="shared" si="12"/>
        <v>24606.9</v>
      </c>
      <c r="H61" s="14">
        <v>36</v>
      </c>
      <c r="I61" s="14">
        <v>1</v>
      </c>
      <c r="J61" s="14">
        <v>28</v>
      </c>
      <c r="K61" s="14">
        <v>22</v>
      </c>
      <c r="L61" s="14">
        <v>26</v>
      </c>
      <c r="M61" s="13">
        <v>5</v>
      </c>
      <c r="N61" s="15">
        <f t="shared" si="13"/>
        <v>0.61111111111111116</v>
      </c>
      <c r="O61" s="54">
        <v>24606.9</v>
      </c>
      <c r="P61" s="54">
        <v>24606.9</v>
      </c>
      <c r="Q61" s="45">
        <f t="shared" si="18"/>
        <v>1</v>
      </c>
      <c r="R61" s="44">
        <v>24606.9</v>
      </c>
      <c r="S61" s="45">
        <f t="shared" si="16"/>
        <v>1</v>
      </c>
      <c r="T61" s="44">
        <f t="shared" si="15"/>
        <v>0</v>
      </c>
      <c r="U61" s="15">
        <f t="shared" si="17"/>
        <v>0</v>
      </c>
    </row>
    <row r="62" spans="1:21" ht="15" customHeight="1">
      <c r="A62" s="23">
        <v>56</v>
      </c>
      <c r="B62" s="11" t="s">
        <v>22</v>
      </c>
      <c r="C62" s="29"/>
      <c r="D62" s="25" t="s">
        <v>206</v>
      </c>
      <c r="E62" s="30" t="s">
        <v>75</v>
      </c>
      <c r="F62" s="11" t="s">
        <v>207</v>
      </c>
      <c r="G62" s="20">
        <f t="shared" si="12"/>
        <v>12288.91</v>
      </c>
      <c r="H62" s="14">
        <v>15</v>
      </c>
      <c r="I62" s="14">
        <v>0</v>
      </c>
      <c r="J62" s="14">
        <v>13</v>
      </c>
      <c r="K62" s="14">
        <v>11</v>
      </c>
      <c r="L62" s="14">
        <v>16</v>
      </c>
      <c r="M62" s="13">
        <v>7</v>
      </c>
      <c r="N62" s="15">
        <v>0</v>
      </c>
      <c r="O62" s="54">
        <v>12288.91</v>
      </c>
      <c r="P62" s="54">
        <v>12288.91</v>
      </c>
      <c r="Q62" s="45">
        <f t="shared" si="18"/>
        <v>1</v>
      </c>
      <c r="R62" s="44">
        <v>11930.63</v>
      </c>
      <c r="S62" s="45">
        <f t="shared" si="16"/>
        <v>0.97084525804160005</v>
      </c>
      <c r="T62" s="44">
        <f t="shared" si="15"/>
        <v>358.28000000000065</v>
      </c>
      <c r="U62" s="15">
        <f t="shared" si="17"/>
        <v>2.9154741958399944E-2</v>
      </c>
    </row>
    <row r="63" spans="1:21" ht="15" customHeight="1">
      <c r="A63" s="23">
        <v>57</v>
      </c>
      <c r="B63" s="11" t="s">
        <v>22</v>
      </c>
      <c r="C63" s="29"/>
      <c r="D63" s="24" t="s">
        <v>138</v>
      </c>
      <c r="E63" s="24" t="s">
        <v>47</v>
      </c>
      <c r="F63" s="11" t="s">
        <v>139</v>
      </c>
      <c r="G63" s="20">
        <f t="shared" si="12"/>
        <v>3230.11</v>
      </c>
      <c r="H63" s="14">
        <v>13</v>
      </c>
      <c r="I63" s="14">
        <v>1</v>
      </c>
      <c r="J63" s="14">
        <v>3</v>
      </c>
      <c r="K63" s="14">
        <v>9</v>
      </c>
      <c r="L63" s="14">
        <v>10</v>
      </c>
      <c r="M63" s="13">
        <v>8</v>
      </c>
      <c r="N63" s="15">
        <f t="shared" ref="N63:N73" si="19">IF(H63=0,0,K63/H63)</f>
        <v>0.69230769230769229</v>
      </c>
      <c r="O63" s="55">
        <v>3230.11</v>
      </c>
      <c r="P63" s="55">
        <v>3230.11</v>
      </c>
      <c r="Q63" s="45">
        <f t="shared" si="18"/>
        <v>1</v>
      </c>
      <c r="R63" s="48">
        <v>3230.11</v>
      </c>
      <c r="S63" s="45">
        <f t="shared" si="16"/>
        <v>1</v>
      </c>
      <c r="T63" s="44">
        <f t="shared" si="15"/>
        <v>0</v>
      </c>
      <c r="U63" s="15">
        <f t="shared" si="17"/>
        <v>0</v>
      </c>
    </row>
    <row r="64" spans="1:21" ht="15" customHeight="1">
      <c r="A64" s="23">
        <v>58</v>
      </c>
      <c r="B64" s="11" t="s">
        <v>22</v>
      </c>
      <c r="C64" s="29"/>
      <c r="D64" s="25" t="s">
        <v>73</v>
      </c>
      <c r="E64" s="24" t="s">
        <v>26</v>
      </c>
      <c r="F64" s="11" t="s">
        <v>140</v>
      </c>
      <c r="G64" s="20">
        <f t="shared" si="12"/>
        <v>1</v>
      </c>
      <c r="H64" s="14">
        <v>6</v>
      </c>
      <c r="I64" s="14">
        <v>3</v>
      </c>
      <c r="J64" s="14">
        <v>3</v>
      </c>
      <c r="K64" s="14">
        <v>0</v>
      </c>
      <c r="L64" s="14">
        <v>0</v>
      </c>
      <c r="M64" s="13">
        <v>0</v>
      </c>
      <c r="N64" s="15">
        <f t="shared" si="19"/>
        <v>0</v>
      </c>
      <c r="O64" s="54">
        <v>1</v>
      </c>
      <c r="P64" s="54">
        <v>1</v>
      </c>
      <c r="Q64" s="45">
        <f t="shared" si="18"/>
        <v>1</v>
      </c>
      <c r="R64" s="44">
        <v>1</v>
      </c>
      <c r="S64" s="45">
        <f t="shared" si="16"/>
        <v>1</v>
      </c>
      <c r="T64" s="44">
        <f t="shared" si="15"/>
        <v>0</v>
      </c>
      <c r="U64" s="15">
        <f t="shared" si="17"/>
        <v>0</v>
      </c>
    </row>
    <row r="65" spans="1:21" ht="15" customHeight="1">
      <c r="A65" s="23">
        <v>59</v>
      </c>
      <c r="B65" s="11" t="s">
        <v>22</v>
      </c>
      <c r="C65" s="29"/>
      <c r="D65" s="24" t="s">
        <v>141</v>
      </c>
      <c r="E65" s="39" t="s">
        <v>142</v>
      </c>
      <c r="F65" s="11" t="s">
        <v>143</v>
      </c>
      <c r="G65" s="20">
        <f t="shared" si="12"/>
        <v>1767.29</v>
      </c>
      <c r="H65" s="14">
        <v>7</v>
      </c>
      <c r="I65" s="14">
        <v>0</v>
      </c>
      <c r="J65" s="14">
        <v>7</v>
      </c>
      <c r="K65" s="14">
        <v>4</v>
      </c>
      <c r="L65" s="14">
        <v>5</v>
      </c>
      <c r="M65" s="13">
        <v>0</v>
      </c>
      <c r="N65" s="15">
        <f t="shared" si="19"/>
        <v>0.5714285714285714</v>
      </c>
      <c r="O65" s="54">
        <v>1767.29</v>
      </c>
      <c r="P65" s="54">
        <v>1767.29</v>
      </c>
      <c r="Q65" s="45">
        <f t="shared" si="18"/>
        <v>1</v>
      </c>
      <c r="R65" s="44">
        <v>1767.29</v>
      </c>
      <c r="S65" s="45">
        <f t="shared" si="16"/>
        <v>1</v>
      </c>
      <c r="T65" s="44">
        <f t="shared" si="15"/>
        <v>0</v>
      </c>
      <c r="U65" s="15">
        <f t="shared" si="17"/>
        <v>0</v>
      </c>
    </row>
    <row r="66" spans="1:21" ht="15" customHeight="1">
      <c r="A66" s="23">
        <v>60</v>
      </c>
      <c r="B66" s="11" t="s">
        <v>22</v>
      </c>
      <c r="C66" s="29"/>
      <c r="D66" s="25" t="s">
        <v>144</v>
      </c>
      <c r="E66" s="30" t="s">
        <v>34</v>
      </c>
      <c r="F66" s="11" t="s">
        <v>184</v>
      </c>
      <c r="G66" s="20">
        <f t="shared" si="12"/>
        <v>13200.73</v>
      </c>
      <c r="H66" s="14">
        <v>15</v>
      </c>
      <c r="I66" s="14">
        <v>2</v>
      </c>
      <c r="J66" s="14">
        <v>12</v>
      </c>
      <c r="K66" s="14">
        <v>12</v>
      </c>
      <c r="L66" s="14">
        <v>16</v>
      </c>
      <c r="M66" s="13">
        <v>7</v>
      </c>
      <c r="N66" s="15">
        <f t="shared" si="19"/>
        <v>0.8</v>
      </c>
      <c r="O66" s="54">
        <v>13200.73</v>
      </c>
      <c r="P66" s="54">
        <v>13200.73</v>
      </c>
      <c r="Q66" s="45">
        <f t="shared" si="18"/>
        <v>1</v>
      </c>
      <c r="R66" s="44">
        <v>13200.73</v>
      </c>
      <c r="S66" s="45">
        <f t="shared" si="16"/>
        <v>1</v>
      </c>
      <c r="T66" s="44">
        <f t="shared" si="15"/>
        <v>0</v>
      </c>
      <c r="U66" s="15">
        <f t="shared" si="17"/>
        <v>0</v>
      </c>
    </row>
    <row r="67" spans="1:21" ht="15" customHeight="1">
      <c r="A67" s="23">
        <v>61</v>
      </c>
      <c r="B67" s="11" t="s">
        <v>22</v>
      </c>
      <c r="C67" s="29"/>
      <c r="D67" s="25" t="s">
        <v>146</v>
      </c>
      <c r="E67" s="30" t="s">
        <v>34</v>
      </c>
      <c r="F67" s="11" t="s">
        <v>147</v>
      </c>
      <c r="G67" s="20">
        <f t="shared" si="12"/>
        <v>1</v>
      </c>
      <c r="H67" s="14">
        <f>SUM(I67+J67)</f>
        <v>0</v>
      </c>
      <c r="I67" s="14">
        <v>0</v>
      </c>
      <c r="J67" s="14">
        <v>0</v>
      </c>
      <c r="K67" s="14">
        <v>0</v>
      </c>
      <c r="L67" s="14">
        <v>0</v>
      </c>
      <c r="M67" s="13">
        <v>0</v>
      </c>
      <c r="N67" s="15">
        <f t="shared" si="19"/>
        <v>0</v>
      </c>
      <c r="O67" s="54">
        <v>1</v>
      </c>
      <c r="P67" s="54">
        <v>1</v>
      </c>
      <c r="Q67" s="45">
        <f t="shared" si="18"/>
        <v>1</v>
      </c>
      <c r="R67" s="44">
        <v>1</v>
      </c>
      <c r="S67" s="45">
        <f t="shared" si="16"/>
        <v>1</v>
      </c>
      <c r="T67" s="44">
        <f t="shared" si="15"/>
        <v>0</v>
      </c>
      <c r="U67" s="15">
        <f t="shared" si="17"/>
        <v>0</v>
      </c>
    </row>
    <row r="68" spans="1:21" ht="15" customHeight="1">
      <c r="A68" s="23">
        <v>62</v>
      </c>
      <c r="B68" s="11" t="s">
        <v>22</v>
      </c>
      <c r="C68" s="29"/>
      <c r="D68" s="42" t="s">
        <v>148</v>
      </c>
      <c r="E68" s="24" t="s">
        <v>34</v>
      </c>
      <c r="F68" s="11" t="s">
        <v>149</v>
      </c>
      <c r="G68" s="20">
        <f t="shared" si="12"/>
        <v>1</v>
      </c>
      <c r="H68" s="14">
        <v>14</v>
      </c>
      <c r="I68" s="14">
        <v>4</v>
      </c>
      <c r="J68" s="14">
        <v>8</v>
      </c>
      <c r="K68" s="14">
        <v>1</v>
      </c>
      <c r="L68" s="14">
        <v>0</v>
      </c>
      <c r="M68" s="13">
        <v>1</v>
      </c>
      <c r="N68" s="15">
        <f t="shared" si="19"/>
        <v>7.1428571428571425E-2</v>
      </c>
      <c r="O68" s="54">
        <v>1</v>
      </c>
      <c r="P68" s="54">
        <v>1</v>
      </c>
      <c r="Q68" s="45">
        <f t="shared" si="18"/>
        <v>1</v>
      </c>
      <c r="R68" s="44">
        <v>1</v>
      </c>
      <c r="S68" s="45">
        <f t="shared" si="16"/>
        <v>1</v>
      </c>
      <c r="T68" s="44">
        <f t="shared" si="15"/>
        <v>0</v>
      </c>
      <c r="U68" s="15">
        <f t="shared" si="17"/>
        <v>0</v>
      </c>
    </row>
    <row r="69" spans="1:21" ht="15" customHeight="1">
      <c r="A69" s="23">
        <v>63</v>
      </c>
      <c r="B69" s="11" t="s">
        <v>22</v>
      </c>
      <c r="C69" s="29"/>
      <c r="D69" s="42" t="s">
        <v>150</v>
      </c>
      <c r="E69" s="24" t="s">
        <v>34</v>
      </c>
      <c r="F69" s="11" t="s">
        <v>151</v>
      </c>
      <c r="G69" s="20">
        <f t="shared" si="12"/>
        <v>543.83000000000004</v>
      </c>
      <c r="H69" s="14">
        <v>16</v>
      </c>
      <c r="I69" s="14">
        <v>0</v>
      </c>
      <c r="J69" s="14">
        <v>13</v>
      </c>
      <c r="K69" s="14">
        <v>1</v>
      </c>
      <c r="L69" s="14">
        <v>2</v>
      </c>
      <c r="M69" s="13">
        <v>1</v>
      </c>
      <c r="N69" s="15">
        <f t="shared" si="19"/>
        <v>6.25E-2</v>
      </c>
      <c r="O69" s="54">
        <v>543.83000000000004</v>
      </c>
      <c r="P69" s="54">
        <v>543.83000000000004</v>
      </c>
      <c r="Q69" s="45">
        <f t="shared" si="18"/>
        <v>1</v>
      </c>
      <c r="R69" s="44">
        <v>543.83000000000004</v>
      </c>
      <c r="S69" s="45">
        <f t="shared" si="16"/>
        <v>1</v>
      </c>
      <c r="T69" s="44">
        <f t="shared" si="15"/>
        <v>0</v>
      </c>
      <c r="U69" s="15">
        <f t="shared" si="17"/>
        <v>0</v>
      </c>
    </row>
    <row r="70" spans="1:21" ht="15" customHeight="1">
      <c r="A70" s="23">
        <v>64</v>
      </c>
      <c r="B70" s="11" t="s">
        <v>22</v>
      </c>
      <c r="C70" s="29"/>
      <c r="D70" s="42" t="s">
        <v>152</v>
      </c>
      <c r="E70" s="24" t="s">
        <v>34</v>
      </c>
      <c r="F70" s="11" t="s">
        <v>153</v>
      </c>
      <c r="G70" s="20">
        <f t="shared" si="12"/>
        <v>20122.7</v>
      </c>
      <c r="H70" s="14">
        <v>21</v>
      </c>
      <c r="I70" s="14">
        <v>3</v>
      </c>
      <c r="J70" s="14">
        <v>15</v>
      </c>
      <c r="K70" s="14">
        <v>15</v>
      </c>
      <c r="L70" s="14">
        <v>20</v>
      </c>
      <c r="M70" s="13">
        <v>10</v>
      </c>
      <c r="N70" s="15">
        <f t="shared" si="19"/>
        <v>0.7142857142857143</v>
      </c>
      <c r="O70" s="54">
        <v>20122.7</v>
      </c>
      <c r="P70" s="54">
        <v>20122.7</v>
      </c>
      <c r="Q70" s="45">
        <f t="shared" si="18"/>
        <v>1</v>
      </c>
      <c r="R70" s="44">
        <v>18252.88</v>
      </c>
      <c r="S70" s="45">
        <f t="shared" si="16"/>
        <v>0.90707906990612597</v>
      </c>
      <c r="T70" s="44">
        <f t="shared" si="15"/>
        <v>1869.8199999999997</v>
      </c>
      <c r="U70" s="15">
        <f t="shared" si="17"/>
        <v>9.292093009387406E-2</v>
      </c>
    </row>
    <row r="71" spans="1:21" ht="15" customHeight="1">
      <c r="A71" s="23">
        <v>65</v>
      </c>
      <c r="B71" s="11" t="s">
        <v>22</v>
      </c>
      <c r="C71" s="29"/>
      <c r="D71" s="25" t="s">
        <v>154</v>
      </c>
      <c r="E71" s="24" t="s">
        <v>155</v>
      </c>
      <c r="F71" s="11" t="s">
        <v>156</v>
      </c>
      <c r="G71" s="20">
        <f t="shared" si="12"/>
        <v>4096.87</v>
      </c>
      <c r="H71" s="14">
        <f>SUM(I71+J71)</f>
        <v>6</v>
      </c>
      <c r="I71" s="14">
        <v>0</v>
      </c>
      <c r="J71" s="14">
        <v>6</v>
      </c>
      <c r="K71" s="14">
        <v>5</v>
      </c>
      <c r="L71" s="14">
        <v>7</v>
      </c>
      <c r="M71" s="13">
        <v>1</v>
      </c>
      <c r="N71" s="15">
        <f t="shared" si="19"/>
        <v>0.83333333333333337</v>
      </c>
      <c r="O71" s="54">
        <v>4096.87</v>
      </c>
      <c r="P71" s="54">
        <v>4096.87</v>
      </c>
      <c r="Q71" s="45">
        <f t="shared" si="18"/>
        <v>1</v>
      </c>
      <c r="R71" s="44">
        <v>4096.87</v>
      </c>
      <c r="S71" s="45">
        <f t="shared" si="16"/>
        <v>1</v>
      </c>
      <c r="T71" s="44">
        <f t="shared" si="15"/>
        <v>0</v>
      </c>
      <c r="U71" s="15">
        <f t="shared" si="17"/>
        <v>0</v>
      </c>
    </row>
    <row r="72" spans="1:21" ht="15" customHeight="1">
      <c r="A72" s="23">
        <v>66</v>
      </c>
      <c r="B72" s="11" t="s">
        <v>22</v>
      </c>
      <c r="C72" s="29"/>
      <c r="D72" s="22" t="s">
        <v>33</v>
      </c>
      <c r="E72" s="32" t="s">
        <v>34</v>
      </c>
      <c r="F72" s="11" t="s">
        <v>157</v>
      </c>
      <c r="G72" s="20">
        <f t="shared" si="12"/>
        <v>23160.32</v>
      </c>
      <c r="H72" s="14">
        <v>23</v>
      </c>
      <c r="I72" s="14">
        <v>5</v>
      </c>
      <c r="J72" s="14">
        <v>14</v>
      </c>
      <c r="K72" s="14">
        <v>15</v>
      </c>
      <c r="L72" s="14">
        <v>20</v>
      </c>
      <c r="M72" s="13">
        <v>7</v>
      </c>
      <c r="N72" s="15">
        <f t="shared" si="19"/>
        <v>0.65217391304347827</v>
      </c>
      <c r="O72" s="54">
        <v>23160.32</v>
      </c>
      <c r="P72" s="54">
        <v>23160.32</v>
      </c>
      <c r="Q72" s="45">
        <f t="shared" si="18"/>
        <v>1</v>
      </c>
      <c r="R72" s="44">
        <v>23160.32</v>
      </c>
      <c r="S72" s="45">
        <f t="shared" si="16"/>
        <v>1</v>
      </c>
      <c r="T72" s="44">
        <f t="shared" si="15"/>
        <v>0</v>
      </c>
      <c r="U72" s="15">
        <f t="shared" si="17"/>
        <v>0</v>
      </c>
    </row>
    <row r="73" spans="1:21" ht="15" customHeight="1">
      <c r="A73" s="23">
        <v>67</v>
      </c>
      <c r="B73" s="11" t="s">
        <v>22</v>
      </c>
      <c r="C73" s="29"/>
      <c r="D73" s="24" t="s">
        <v>74</v>
      </c>
      <c r="E73" s="35" t="s">
        <v>75</v>
      </c>
      <c r="F73" s="11" t="s">
        <v>158</v>
      </c>
      <c r="G73" s="20">
        <f t="shared" si="12"/>
        <v>24335.16</v>
      </c>
      <c r="H73" s="14">
        <v>30</v>
      </c>
      <c r="I73" s="14">
        <v>5</v>
      </c>
      <c r="J73" s="14">
        <v>23</v>
      </c>
      <c r="K73" s="14">
        <v>20</v>
      </c>
      <c r="L73" s="14">
        <v>34</v>
      </c>
      <c r="M73" s="13">
        <v>4</v>
      </c>
      <c r="N73" s="15">
        <f t="shared" si="19"/>
        <v>0.66666666666666663</v>
      </c>
      <c r="O73" s="54">
        <v>24335.16</v>
      </c>
      <c r="P73" s="54">
        <v>24335.16</v>
      </c>
      <c r="Q73" s="45">
        <f t="shared" si="18"/>
        <v>1</v>
      </c>
      <c r="R73" s="44">
        <v>24335.16</v>
      </c>
      <c r="S73" s="45">
        <f t="shared" si="16"/>
        <v>1</v>
      </c>
      <c r="T73" s="44">
        <f t="shared" si="15"/>
        <v>0</v>
      </c>
      <c r="U73" s="15">
        <f t="shared" si="17"/>
        <v>0</v>
      </c>
    </row>
    <row r="74" spans="1:21" ht="15" customHeight="1">
      <c r="A74" s="23">
        <v>68</v>
      </c>
      <c r="B74" s="11" t="s">
        <v>22</v>
      </c>
      <c r="C74" s="29"/>
      <c r="D74" s="24" t="s">
        <v>208</v>
      </c>
      <c r="E74" s="35" t="s">
        <v>32</v>
      </c>
      <c r="F74" s="47" t="s">
        <v>209</v>
      </c>
      <c r="G74" s="20">
        <f t="shared" si="12"/>
        <v>7750.29</v>
      </c>
      <c r="H74" s="14">
        <v>17</v>
      </c>
      <c r="I74" s="14">
        <v>0</v>
      </c>
      <c r="J74" s="14">
        <v>10</v>
      </c>
      <c r="K74" s="14">
        <v>7</v>
      </c>
      <c r="L74" s="14">
        <v>11</v>
      </c>
      <c r="M74" s="13">
        <v>3</v>
      </c>
      <c r="N74" s="15">
        <v>0</v>
      </c>
      <c r="O74" s="54">
        <v>7750.29</v>
      </c>
      <c r="P74" s="54">
        <v>7750.29</v>
      </c>
      <c r="Q74" s="45">
        <f t="shared" si="18"/>
        <v>1</v>
      </c>
      <c r="R74" s="44">
        <v>7750.29</v>
      </c>
      <c r="S74" s="45">
        <f t="shared" si="16"/>
        <v>1</v>
      </c>
      <c r="T74" s="44">
        <f t="shared" si="15"/>
        <v>0</v>
      </c>
      <c r="U74" s="15">
        <f t="shared" si="17"/>
        <v>0</v>
      </c>
    </row>
    <row r="75" spans="1:21" ht="15" customHeight="1">
      <c r="A75" s="23">
        <v>69</v>
      </c>
      <c r="B75" s="11" t="s">
        <v>22</v>
      </c>
      <c r="C75" s="29"/>
      <c r="D75" s="25" t="s">
        <v>58</v>
      </c>
      <c r="E75" s="30" t="s">
        <v>59</v>
      </c>
      <c r="F75" s="11" t="s">
        <v>159</v>
      </c>
      <c r="G75" s="20">
        <f t="shared" si="12"/>
        <v>13961.71</v>
      </c>
      <c r="H75" s="14">
        <v>20</v>
      </c>
      <c r="I75" s="14">
        <v>5</v>
      </c>
      <c r="J75" s="14">
        <v>15</v>
      </c>
      <c r="K75" s="14">
        <v>16</v>
      </c>
      <c r="L75" s="14">
        <v>23</v>
      </c>
      <c r="M75" s="13">
        <v>6</v>
      </c>
      <c r="N75" s="15">
        <f t="shared" ref="N75:N85" si="20">IF(H75=0,0,K75/H75)</f>
        <v>0.8</v>
      </c>
      <c r="O75" s="54">
        <v>13961.71</v>
      </c>
      <c r="P75" s="54">
        <v>13961.71</v>
      </c>
      <c r="Q75" s="45">
        <f t="shared" si="18"/>
        <v>1</v>
      </c>
      <c r="R75" s="44">
        <v>13961.71</v>
      </c>
      <c r="S75" s="45">
        <f t="shared" si="16"/>
        <v>1</v>
      </c>
      <c r="T75" s="44">
        <f t="shared" si="15"/>
        <v>0</v>
      </c>
      <c r="U75" s="15">
        <f t="shared" si="17"/>
        <v>0</v>
      </c>
    </row>
    <row r="76" spans="1:21" ht="15" customHeight="1">
      <c r="A76" s="23">
        <v>70</v>
      </c>
      <c r="B76" s="11" t="s">
        <v>22</v>
      </c>
      <c r="C76" s="29"/>
      <c r="D76" s="42" t="s">
        <v>160</v>
      </c>
      <c r="E76" s="32" t="s">
        <v>34</v>
      </c>
      <c r="F76" s="11" t="s">
        <v>161</v>
      </c>
      <c r="G76" s="20">
        <f t="shared" si="12"/>
        <v>5324.71</v>
      </c>
      <c r="H76" s="14">
        <v>7</v>
      </c>
      <c r="I76" s="14">
        <v>0</v>
      </c>
      <c r="J76" s="14">
        <v>6</v>
      </c>
      <c r="K76" s="14">
        <v>5</v>
      </c>
      <c r="L76" s="14">
        <v>8</v>
      </c>
      <c r="M76" s="13">
        <v>4</v>
      </c>
      <c r="N76" s="15">
        <f t="shared" si="20"/>
        <v>0.7142857142857143</v>
      </c>
      <c r="O76" s="54">
        <v>5324.71</v>
      </c>
      <c r="P76" s="54">
        <v>5324.71</v>
      </c>
      <c r="Q76" s="45">
        <f t="shared" si="18"/>
        <v>1</v>
      </c>
      <c r="R76" s="44">
        <v>5324.71</v>
      </c>
      <c r="S76" s="45">
        <f t="shared" si="16"/>
        <v>1</v>
      </c>
      <c r="T76" s="44">
        <f t="shared" si="15"/>
        <v>0</v>
      </c>
      <c r="U76" s="15">
        <f t="shared" si="17"/>
        <v>0</v>
      </c>
    </row>
    <row r="77" spans="1:21" ht="15" customHeight="1">
      <c r="A77" s="23">
        <v>71</v>
      </c>
      <c r="B77" s="11" t="s">
        <v>22</v>
      </c>
      <c r="C77" s="29"/>
      <c r="D77" s="42" t="s">
        <v>162</v>
      </c>
      <c r="E77" s="32" t="s">
        <v>34</v>
      </c>
      <c r="F77" s="11" t="s">
        <v>163</v>
      </c>
      <c r="G77" s="20">
        <f t="shared" si="12"/>
        <v>15166.76</v>
      </c>
      <c r="H77" s="14">
        <v>14</v>
      </c>
      <c r="I77" s="14">
        <v>0</v>
      </c>
      <c r="J77" s="14">
        <v>13</v>
      </c>
      <c r="K77" s="14">
        <v>11</v>
      </c>
      <c r="L77" s="14">
        <v>16</v>
      </c>
      <c r="M77" s="13">
        <v>5</v>
      </c>
      <c r="N77" s="15">
        <f t="shared" si="20"/>
        <v>0.7857142857142857</v>
      </c>
      <c r="O77" s="54">
        <v>15166.76</v>
      </c>
      <c r="P77" s="54">
        <v>15166.76</v>
      </c>
      <c r="Q77" s="45">
        <f t="shared" si="18"/>
        <v>1</v>
      </c>
      <c r="R77" s="44">
        <v>11623.6</v>
      </c>
      <c r="S77" s="45">
        <f t="shared" si="16"/>
        <v>0.76638649256663915</v>
      </c>
      <c r="T77" s="44">
        <f t="shared" si="15"/>
        <v>3543.16</v>
      </c>
      <c r="U77" s="15">
        <f t="shared" si="17"/>
        <v>0.23361350743336085</v>
      </c>
    </row>
    <row r="78" spans="1:21" ht="15" customHeight="1">
      <c r="A78" s="23">
        <v>72</v>
      </c>
      <c r="B78" s="11" t="s">
        <v>22</v>
      </c>
      <c r="C78" s="29"/>
      <c r="D78" s="24" t="s">
        <v>76</v>
      </c>
      <c r="E78" s="30" t="s">
        <v>26</v>
      </c>
      <c r="F78" s="11" t="s">
        <v>185</v>
      </c>
      <c r="G78" s="20">
        <f t="shared" si="12"/>
        <v>7179.96</v>
      </c>
      <c r="H78" s="14">
        <v>20</v>
      </c>
      <c r="I78" s="14">
        <v>4</v>
      </c>
      <c r="J78" s="14">
        <v>10</v>
      </c>
      <c r="K78" s="14">
        <v>6</v>
      </c>
      <c r="L78" s="14">
        <v>9</v>
      </c>
      <c r="M78" s="13">
        <v>6</v>
      </c>
      <c r="N78" s="15">
        <f t="shared" si="20"/>
        <v>0.3</v>
      </c>
      <c r="O78" s="54">
        <v>7179.96</v>
      </c>
      <c r="P78" s="54">
        <v>7179.96</v>
      </c>
      <c r="Q78" s="45">
        <f t="shared" si="18"/>
        <v>1</v>
      </c>
      <c r="R78" s="44">
        <v>7179.96</v>
      </c>
      <c r="S78" s="45">
        <f t="shared" si="16"/>
        <v>1</v>
      </c>
      <c r="T78" s="44">
        <f t="shared" si="15"/>
        <v>0</v>
      </c>
      <c r="U78" s="15">
        <f t="shared" si="17"/>
        <v>0</v>
      </c>
    </row>
    <row r="79" spans="1:21" ht="15" customHeight="1">
      <c r="A79" s="23">
        <v>73</v>
      </c>
      <c r="B79" s="11" t="s">
        <v>22</v>
      </c>
      <c r="C79" s="29"/>
      <c r="D79" s="24" t="s">
        <v>165</v>
      </c>
      <c r="E79" s="32" t="s">
        <v>34</v>
      </c>
      <c r="F79" s="11" t="s">
        <v>166</v>
      </c>
      <c r="G79" s="20">
        <f t="shared" si="12"/>
        <v>12506.22</v>
      </c>
      <c r="H79" s="14">
        <v>15</v>
      </c>
      <c r="I79" s="14">
        <v>6</v>
      </c>
      <c r="J79" s="14">
        <v>7</v>
      </c>
      <c r="K79" s="14">
        <v>12</v>
      </c>
      <c r="L79" s="14">
        <v>14</v>
      </c>
      <c r="M79" s="13">
        <v>12</v>
      </c>
      <c r="N79" s="15">
        <f t="shared" si="20"/>
        <v>0.8</v>
      </c>
      <c r="O79" s="54">
        <v>12506.22</v>
      </c>
      <c r="P79" s="54">
        <v>12506.22</v>
      </c>
      <c r="Q79" s="45">
        <f t="shared" si="18"/>
        <v>1</v>
      </c>
      <c r="R79" s="44">
        <v>9813.16</v>
      </c>
      <c r="S79" s="45">
        <f t="shared" si="16"/>
        <v>0.7846623520136381</v>
      </c>
      <c r="T79" s="44">
        <f t="shared" si="15"/>
        <v>2693.0599999999995</v>
      </c>
      <c r="U79" s="15">
        <f t="shared" si="17"/>
        <v>0.21533764798636196</v>
      </c>
    </row>
    <row r="80" spans="1:21" ht="15" customHeight="1">
      <c r="A80" s="23">
        <v>74</v>
      </c>
      <c r="B80" s="11" t="s">
        <v>22</v>
      </c>
      <c r="C80" s="29"/>
      <c r="D80" s="25" t="s">
        <v>77</v>
      </c>
      <c r="E80" s="30" t="s">
        <v>78</v>
      </c>
      <c r="F80" s="11" t="s">
        <v>167</v>
      </c>
      <c r="G80" s="20">
        <f t="shared" si="12"/>
        <v>54696.86</v>
      </c>
      <c r="H80" s="14">
        <v>57</v>
      </c>
      <c r="I80" s="14">
        <v>8</v>
      </c>
      <c r="J80" s="14">
        <v>46</v>
      </c>
      <c r="K80" s="14">
        <v>36</v>
      </c>
      <c r="L80" s="14">
        <v>69</v>
      </c>
      <c r="M80" s="13">
        <v>12</v>
      </c>
      <c r="N80" s="15">
        <f t="shared" si="20"/>
        <v>0.63157894736842102</v>
      </c>
      <c r="O80" s="54">
        <v>54696.86</v>
      </c>
      <c r="P80" s="54">
        <v>54696.86</v>
      </c>
      <c r="Q80" s="45">
        <f t="shared" si="18"/>
        <v>1</v>
      </c>
      <c r="R80" s="44">
        <v>54696.86</v>
      </c>
      <c r="S80" s="45">
        <f t="shared" si="16"/>
        <v>1</v>
      </c>
      <c r="T80" s="44">
        <f t="shared" si="15"/>
        <v>0</v>
      </c>
      <c r="U80" s="15">
        <f t="shared" si="17"/>
        <v>0</v>
      </c>
    </row>
    <row r="81" spans="1:21" ht="15" customHeight="1">
      <c r="A81" s="23">
        <v>75</v>
      </c>
      <c r="B81" s="11" t="s">
        <v>22</v>
      </c>
      <c r="C81" s="29"/>
      <c r="D81" s="25" t="s">
        <v>168</v>
      </c>
      <c r="E81" s="32" t="s">
        <v>34</v>
      </c>
      <c r="F81" s="11" t="s">
        <v>169</v>
      </c>
      <c r="G81" s="20">
        <f t="shared" si="12"/>
        <v>3363.67</v>
      </c>
      <c r="H81" s="14">
        <v>25</v>
      </c>
      <c r="I81" s="14">
        <v>6</v>
      </c>
      <c r="J81" s="14">
        <v>15</v>
      </c>
      <c r="K81" s="14">
        <v>6</v>
      </c>
      <c r="L81" s="14">
        <v>6</v>
      </c>
      <c r="M81" s="13">
        <v>6</v>
      </c>
      <c r="N81" s="15">
        <f t="shared" si="20"/>
        <v>0.24</v>
      </c>
      <c r="O81" s="54">
        <v>3363.67</v>
      </c>
      <c r="P81" s="54">
        <v>3363.67</v>
      </c>
      <c r="Q81" s="45">
        <f t="shared" si="18"/>
        <v>1</v>
      </c>
      <c r="R81" s="44">
        <v>3363.67</v>
      </c>
      <c r="S81" s="45">
        <f t="shared" si="16"/>
        <v>1</v>
      </c>
      <c r="T81" s="44">
        <f t="shared" si="15"/>
        <v>0</v>
      </c>
      <c r="U81" s="15">
        <f t="shared" si="17"/>
        <v>0</v>
      </c>
    </row>
    <row r="82" spans="1:21" ht="15" customHeight="1">
      <c r="A82" s="23"/>
      <c r="B82" s="11" t="s">
        <v>22</v>
      </c>
      <c r="C82" s="29"/>
      <c r="D82" s="60" t="s">
        <v>259</v>
      </c>
      <c r="E82" s="32" t="s">
        <v>260</v>
      </c>
      <c r="F82" s="59" t="s">
        <v>261</v>
      </c>
      <c r="G82" s="20"/>
      <c r="H82" s="14">
        <v>1</v>
      </c>
      <c r="I82" s="14"/>
      <c r="J82" s="14"/>
      <c r="K82" s="14"/>
      <c r="L82" s="14"/>
      <c r="M82" s="13"/>
      <c r="N82" s="15"/>
      <c r="O82" s="54"/>
      <c r="P82" s="54"/>
      <c r="Q82" s="45"/>
      <c r="R82" s="44"/>
      <c r="S82" s="45"/>
      <c r="T82" s="44"/>
      <c r="U82" s="15"/>
    </row>
    <row r="83" spans="1:21" ht="15" customHeight="1">
      <c r="A83" s="23">
        <v>76</v>
      </c>
      <c r="B83" s="11" t="s">
        <v>22</v>
      </c>
      <c r="C83" s="29"/>
      <c r="D83" s="25" t="s">
        <v>170</v>
      </c>
      <c r="E83" s="35" t="s">
        <v>51</v>
      </c>
      <c r="F83" s="11" t="s">
        <v>186</v>
      </c>
      <c r="G83" s="20">
        <f t="shared" si="12"/>
        <v>17469.669999999998</v>
      </c>
      <c r="H83" s="14">
        <v>51</v>
      </c>
      <c r="I83" s="14">
        <v>0</v>
      </c>
      <c r="J83" s="14">
        <v>33</v>
      </c>
      <c r="K83" s="14">
        <v>24</v>
      </c>
      <c r="L83" s="14">
        <v>31</v>
      </c>
      <c r="M83" s="13">
        <v>18</v>
      </c>
      <c r="N83" s="15">
        <f t="shared" si="20"/>
        <v>0.47058823529411764</v>
      </c>
      <c r="O83" s="54">
        <v>17469.669999999998</v>
      </c>
      <c r="P83" s="54">
        <v>17469.669999999998</v>
      </c>
      <c r="Q83" s="45">
        <f t="shared" si="18"/>
        <v>1</v>
      </c>
      <c r="R83" s="44">
        <v>17469.669999999998</v>
      </c>
      <c r="S83" s="45">
        <f t="shared" si="16"/>
        <v>1</v>
      </c>
      <c r="T83" s="44">
        <f t="shared" si="15"/>
        <v>0</v>
      </c>
      <c r="U83" s="15">
        <f t="shared" si="17"/>
        <v>0</v>
      </c>
    </row>
    <row r="84" spans="1:21" ht="15" customHeight="1">
      <c r="A84" s="23">
        <v>77</v>
      </c>
      <c r="B84" s="11" t="s">
        <v>22</v>
      </c>
      <c r="C84" s="29"/>
      <c r="D84" s="25" t="s">
        <v>60</v>
      </c>
      <c r="E84" s="30" t="s">
        <v>26</v>
      </c>
      <c r="F84" s="11" t="s">
        <v>172</v>
      </c>
      <c r="G84" s="20">
        <f t="shared" si="12"/>
        <v>54948.72</v>
      </c>
      <c r="H84" s="14">
        <v>33</v>
      </c>
      <c r="I84" s="14">
        <v>3</v>
      </c>
      <c r="J84" s="14">
        <v>23</v>
      </c>
      <c r="K84" s="14">
        <v>24</v>
      </c>
      <c r="L84" s="14">
        <v>37</v>
      </c>
      <c r="M84" s="13">
        <v>16</v>
      </c>
      <c r="N84" s="15">
        <f t="shared" si="20"/>
        <v>0.72727272727272729</v>
      </c>
      <c r="O84" s="54">
        <v>54948.72</v>
      </c>
      <c r="P84" s="54">
        <v>54948.72</v>
      </c>
      <c r="Q84" s="45">
        <f t="shared" si="18"/>
        <v>1</v>
      </c>
      <c r="R84" s="44">
        <v>54948.72</v>
      </c>
      <c r="S84" s="45">
        <f t="shared" si="16"/>
        <v>1</v>
      </c>
      <c r="T84" s="44">
        <f t="shared" si="15"/>
        <v>0</v>
      </c>
      <c r="U84" s="15">
        <f t="shared" si="17"/>
        <v>0</v>
      </c>
    </row>
    <row r="85" spans="1:21" ht="15" customHeight="1">
      <c r="A85" s="23">
        <v>78</v>
      </c>
      <c r="B85" s="11" t="s">
        <v>22</v>
      </c>
      <c r="C85" s="29"/>
      <c r="D85" s="24" t="s">
        <v>173</v>
      </c>
      <c r="E85" s="32" t="s">
        <v>34</v>
      </c>
      <c r="F85" s="11" t="s">
        <v>246</v>
      </c>
      <c r="G85" s="20">
        <f t="shared" si="12"/>
        <v>29976.28</v>
      </c>
      <c r="H85" s="14">
        <v>32</v>
      </c>
      <c r="I85" s="14">
        <v>2</v>
      </c>
      <c r="J85" s="14">
        <v>17</v>
      </c>
      <c r="K85" s="14">
        <v>13</v>
      </c>
      <c r="L85" s="14">
        <v>16</v>
      </c>
      <c r="M85" s="13">
        <v>9</v>
      </c>
      <c r="N85" s="15">
        <f t="shared" si="20"/>
        <v>0.40625</v>
      </c>
      <c r="O85" s="54">
        <v>29976.28</v>
      </c>
      <c r="P85" s="54">
        <v>29976.28</v>
      </c>
      <c r="Q85" s="45">
        <f t="shared" si="18"/>
        <v>1</v>
      </c>
      <c r="R85" s="44">
        <v>29976.28</v>
      </c>
      <c r="S85" s="45">
        <f t="shared" si="16"/>
        <v>1</v>
      </c>
      <c r="T85" s="44">
        <f t="shared" si="15"/>
        <v>0</v>
      </c>
      <c r="U85" s="15">
        <f t="shared" si="17"/>
        <v>0</v>
      </c>
    </row>
    <row r="86" spans="1:21" ht="15" customHeight="1">
      <c r="A86" s="23">
        <v>79</v>
      </c>
      <c r="B86" s="11" t="s">
        <v>22</v>
      </c>
      <c r="C86" s="29"/>
      <c r="D86" s="24" t="s">
        <v>210</v>
      </c>
      <c r="E86" s="32" t="s">
        <v>34</v>
      </c>
      <c r="F86" s="11" t="s">
        <v>211</v>
      </c>
      <c r="G86" s="20">
        <f t="shared" si="12"/>
        <v>12667.55</v>
      </c>
      <c r="H86" s="14">
        <v>14</v>
      </c>
      <c r="I86" s="14">
        <v>7</v>
      </c>
      <c r="J86" s="14">
        <v>7</v>
      </c>
      <c r="K86" s="14">
        <v>13</v>
      </c>
      <c r="L86" s="14">
        <v>14</v>
      </c>
      <c r="M86" s="13">
        <v>8</v>
      </c>
      <c r="N86" s="15">
        <v>0</v>
      </c>
      <c r="O86" s="54">
        <v>12667.55</v>
      </c>
      <c r="P86" s="54">
        <v>12667.55</v>
      </c>
      <c r="Q86" s="45">
        <f t="shared" si="18"/>
        <v>1</v>
      </c>
      <c r="R86" s="44">
        <v>12667.55</v>
      </c>
      <c r="S86" s="45">
        <f t="shared" si="16"/>
        <v>1</v>
      </c>
      <c r="T86" s="44">
        <f t="shared" si="15"/>
        <v>0</v>
      </c>
      <c r="U86" s="15">
        <f t="shared" si="17"/>
        <v>0</v>
      </c>
    </row>
    <row r="87" spans="1:21" ht="15" customHeight="1">
      <c r="A87" s="23">
        <v>80</v>
      </c>
      <c r="B87" s="11" t="s">
        <v>22</v>
      </c>
      <c r="C87" s="29"/>
      <c r="D87" s="22" t="s">
        <v>35</v>
      </c>
      <c r="E87" s="32" t="s">
        <v>34</v>
      </c>
      <c r="F87" s="11" t="s">
        <v>175</v>
      </c>
      <c r="G87" s="20">
        <f t="shared" si="12"/>
        <v>8882.9699999999993</v>
      </c>
      <c r="H87" s="14">
        <v>17</v>
      </c>
      <c r="I87" s="14">
        <v>0</v>
      </c>
      <c r="J87" s="14">
        <v>13</v>
      </c>
      <c r="K87" s="14">
        <v>9</v>
      </c>
      <c r="L87" s="14">
        <v>10</v>
      </c>
      <c r="M87" s="13">
        <v>7</v>
      </c>
      <c r="N87" s="15">
        <f t="shared" ref="N87:N92" si="21">IF(H87=0,0,K87/H87)</f>
        <v>0.52941176470588236</v>
      </c>
      <c r="O87" s="56">
        <v>8882.9699999999993</v>
      </c>
      <c r="P87" s="56">
        <v>8882.9699999999993</v>
      </c>
      <c r="Q87" s="45">
        <f t="shared" si="18"/>
        <v>1</v>
      </c>
      <c r="R87" s="46">
        <v>8882.9699999999993</v>
      </c>
      <c r="S87" s="45">
        <f t="shared" si="16"/>
        <v>1</v>
      </c>
      <c r="T87" s="44">
        <f t="shared" si="15"/>
        <v>0</v>
      </c>
      <c r="U87" s="15">
        <f t="shared" si="17"/>
        <v>0</v>
      </c>
    </row>
    <row r="88" spans="1:21" ht="15" customHeight="1">
      <c r="A88" s="23">
        <v>81</v>
      </c>
      <c r="B88" s="11" t="s">
        <v>22</v>
      </c>
      <c r="C88" s="29"/>
      <c r="D88" s="22" t="s">
        <v>61</v>
      </c>
      <c r="E88" s="30" t="s">
        <v>34</v>
      </c>
      <c r="F88" s="11" t="s">
        <v>176</v>
      </c>
      <c r="G88" s="20">
        <f t="shared" si="12"/>
        <v>4227.99</v>
      </c>
      <c r="H88" s="14">
        <v>14</v>
      </c>
      <c r="I88" s="14">
        <v>0</v>
      </c>
      <c r="J88" s="14">
        <v>12</v>
      </c>
      <c r="K88" s="14">
        <v>9</v>
      </c>
      <c r="L88" s="14">
        <v>9</v>
      </c>
      <c r="M88" s="13">
        <v>4</v>
      </c>
      <c r="N88" s="15">
        <f t="shared" si="21"/>
        <v>0.6428571428571429</v>
      </c>
      <c r="O88" s="54">
        <v>4227.99</v>
      </c>
      <c r="P88" s="54">
        <v>4227.99</v>
      </c>
      <c r="Q88" s="45">
        <f t="shared" si="18"/>
        <v>1</v>
      </c>
      <c r="R88" s="44">
        <v>4227.99</v>
      </c>
      <c r="S88" s="45">
        <f t="shared" si="16"/>
        <v>1</v>
      </c>
      <c r="T88" s="44">
        <f t="shared" si="15"/>
        <v>0</v>
      </c>
      <c r="U88" s="15">
        <f t="shared" si="17"/>
        <v>0</v>
      </c>
    </row>
    <row r="89" spans="1:21" ht="15" customHeight="1">
      <c r="A89" s="23">
        <v>82</v>
      </c>
      <c r="B89" s="11" t="s">
        <v>22</v>
      </c>
      <c r="C89" s="29"/>
      <c r="D89" s="22" t="s">
        <v>213</v>
      </c>
      <c r="E89" s="30" t="s">
        <v>34</v>
      </c>
      <c r="F89" s="11" t="s">
        <v>214</v>
      </c>
      <c r="G89" s="20">
        <f t="shared" si="12"/>
        <v>6393.95</v>
      </c>
      <c r="H89" s="14">
        <v>11</v>
      </c>
      <c r="I89" s="14">
        <v>0</v>
      </c>
      <c r="J89" s="14">
        <v>7</v>
      </c>
      <c r="K89" s="14">
        <v>8</v>
      </c>
      <c r="L89" s="14">
        <v>13</v>
      </c>
      <c r="M89" s="13">
        <v>6</v>
      </c>
      <c r="N89" s="15">
        <f t="shared" si="21"/>
        <v>0.72727272727272729</v>
      </c>
      <c r="O89" s="54">
        <v>6393.95</v>
      </c>
      <c r="P89" s="54">
        <v>6393.95</v>
      </c>
      <c r="Q89" s="45">
        <f t="shared" si="18"/>
        <v>1</v>
      </c>
      <c r="R89" s="44">
        <v>6393.95</v>
      </c>
      <c r="S89" s="45">
        <f t="shared" si="16"/>
        <v>1</v>
      </c>
      <c r="T89" s="44">
        <f t="shared" si="15"/>
        <v>0</v>
      </c>
      <c r="U89" s="15">
        <f t="shared" si="17"/>
        <v>0</v>
      </c>
    </row>
    <row r="90" spans="1:21" ht="15" customHeight="1">
      <c r="A90" s="23">
        <v>83</v>
      </c>
      <c r="B90" s="11" t="s">
        <v>22</v>
      </c>
      <c r="C90" s="29"/>
      <c r="D90" s="25" t="s">
        <v>79</v>
      </c>
      <c r="E90" s="35" t="s">
        <v>51</v>
      </c>
      <c r="F90" s="11" t="s">
        <v>177</v>
      </c>
      <c r="G90" s="20">
        <f t="shared" si="12"/>
        <v>14667.86</v>
      </c>
      <c r="H90" s="14">
        <v>55</v>
      </c>
      <c r="I90" s="14">
        <v>2</v>
      </c>
      <c r="J90" s="14">
        <v>29</v>
      </c>
      <c r="K90" s="14">
        <v>22</v>
      </c>
      <c r="L90" s="14">
        <v>35</v>
      </c>
      <c r="M90" s="13">
        <v>20</v>
      </c>
      <c r="N90" s="15">
        <f t="shared" si="21"/>
        <v>0.4</v>
      </c>
      <c r="O90" s="55">
        <v>14667.86</v>
      </c>
      <c r="P90" s="55">
        <v>14667.86</v>
      </c>
      <c r="Q90" s="45">
        <f t="shared" si="18"/>
        <v>1</v>
      </c>
      <c r="R90" s="48">
        <v>14667.86</v>
      </c>
      <c r="S90" s="45">
        <f t="shared" si="16"/>
        <v>1</v>
      </c>
      <c r="T90" s="44">
        <f t="shared" si="15"/>
        <v>0</v>
      </c>
      <c r="U90" s="15">
        <f t="shared" si="17"/>
        <v>0</v>
      </c>
    </row>
    <row r="91" spans="1:21" ht="15" customHeight="1">
      <c r="A91" s="23">
        <v>84</v>
      </c>
      <c r="B91" s="11" t="s">
        <v>22</v>
      </c>
      <c r="C91" s="29"/>
      <c r="D91" s="24" t="s">
        <v>178</v>
      </c>
      <c r="E91" s="32" t="s">
        <v>34</v>
      </c>
      <c r="F91" s="11" t="s">
        <v>179</v>
      </c>
      <c r="G91" s="20">
        <f t="shared" si="12"/>
        <v>14715.07</v>
      </c>
      <c r="H91" s="14">
        <v>23</v>
      </c>
      <c r="I91" s="14">
        <v>3</v>
      </c>
      <c r="J91" s="14">
        <v>17</v>
      </c>
      <c r="K91" s="14">
        <v>14</v>
      </c>
      <c r="L91" s="14">
        <v>22</v>
      </c>
      <c r="M91" s="13">
        <v>6</v>
      </c>
      <c r="N91" s="15">
        <f t="shared" si="21"/>
        <v>0.60869565217391308</v>
      </c>
      <c r="O91" s="54">
        <v>14715.07</v>
      </c>
      <c r="P91" s="54">
        <v>14715.07</v>
      </c>
      <c r="Q91" s="45">
        <f t="shared" si="18"/>
        <v>1</v>
      </c>
      <c r="R91" s="44">
        <v>14715.07</v>
      </c>
      <c r="S91" s="45">
        <f t="shared" si="16"/>
        <v>1</v>
      </c>
      <c r="T91" s="44">
        <f t="shared" si="15"/>
        <v>0</v>
      </c>
      <c r="U91" s="15">
        <f t="shared" si="17"/>
        <v>0</v>
      </c>
    </row>
    <row r="92" spans="1:21" ht="15" customHeight="1">
      <c r="A92" s="112" t="s">
        <v>27</v>
      </c>
      <c r="B92" s="112"/>
      <c r="C92" s="112"/>
      <c r="D92" s="112"/>
      <c r="E92" s="112"/>
      <c r="F92" s="112"/>
      <c r="G92" s="13">
        <f t="shared" ref="G92:M92" si="22">SUM(G6:G91)</f>
        <v>1130393.9000000001</v>
      </c>
      <c r="H92" s="19">
        <f t="shared" si="22"/>
        <v>1725</v>
      </c>
      <c r="I92" s="19">
        <f t="shared" si="22"/>
        <v>173</v>
      </c>
      <c r="J92" s="19">
        <f t="shared" si="22"/>
        <v>1144</v>
      </c>
      <c r="K92" s="19">
        <f t="shared" si="22"/>
        <v>993</v>
      </c>
      <c r="L92" s="19">
        <f t="shared" si="22"/>
        <v>1484</v>
      </c>
      <c r="M92" s="19">
        <f t="shared" si="22"/>
        <v>588</v>
      </c>
      <c r="N92" s="15">
        <f t="shared" si="21"/>
        <v>0.57565217391304346</v>
      </c>
      <c r="O92" s="46">
        <f>SUM(O6:O91)</f>
        <v>1130393.9000000001</v>
      </c>
      <c r="P92" s="56">
        <f>SUM(P6:P91)</f>
        <v>1130393.9000000001</v>
      </c>
      <c r="Q92" s="45">
        <f t="shared" si="18"/>
        <v>1</v>
      </c>
      <c r="R92" s="46">
        <f>SUM(R6:R91)</f>
        <v>1087557.9400000004</v>
      </c>
      <c r="S92" s="45">
        <f t="shared" si="16"/>
        <v>0.96210528029211784</v>
      </c>
      <c r="T92" s="46">
        <f>SUM(T6:T91)</f>
        <v>42835.959999999992</v>
      </c>
      <c r="U92" s="15">
        <f t="shared" si="17"/>
        <v>3.7894719707882343E-2</v>
      </c>
    </row>
    <row r="93" spans="1:21">
      <c r="P93" s="57"/>
      <c r="Q93"/>
    </row>
    <row r="94" spans="1:21">
      <c r="P94" s="57"/>
      <c r="Q94"/>
    </row>
    <row r="95" spans="1:21">
      <c r="P95" s="117" t="s">
        <v>247</v>
      </c>
      <c r="Q95" s="117"/>
      <c r="R95" s="117"/>
      <c r="S95" s="117"/>
      <c r="T95" s="117"/>
      <c r="U95" s="117"/>
    </row>
    <row r="96" spans="1:21">
      <c r="P96" s="54">
        <v>53656.33</v>
      </c>
      <c r="Q96" s="51">
        <v>1</v>
      </c>
      <c r="R96" s="44">
        <f>53108.35+547.98</f>
        <v>53656.33</v>
      </c>
      <c r="S96" s="51">
        <v>1</v>
      </c>
      <c r="T96" s="44">
        <v>0</v>
      </c>
      <c r="U96" s="44"/>
    </row>
  </sheetData>
  <mergeCells count="24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92:F92"/>
    <mergeCell ref="P95:U95"/>
    <mergeCell ref="M3:M4"/>
    <mergeCell ref="N3:N4"/>
    <mergeCell ref="O3:O4"/>
    <mergeCell ref="P3:Q3"/>
    <mergeCell ref="R3:S3"/>
  </mergeCells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Roman,Обычный"&amp;12&amp;A</oddHeader>
    <oddFooter>&amp;C&amp;"Times New Roman,Обычный"&amp;12Страница &amp;P</oddFooter>
  </headerFooter>
  <webPublishItems count="1">
    <webPublishItem id="32686" divId="sumy_lawyers_workload_fees_32686" sourceType="sheet" destinationFile="C:\Users\User\Desktop\sumy_lawyers_workload_fees.htm"/>
  </webPublishItems>
</worksheet>
</file>

<file path=xl/worksheets/sheet49.xml><?xml version="1.0" encoding="utf-8"?>
<worksheet xmlns="http://schemas.openxmlformats.org/spreadsheetml/2006/main" xmlns:r="http://schemas.openxmlformats.org/officeDocument/2006/relationships">
  <dimension ref="A1:U92"/>
  <sheetViews>
    <sheetView topLeftCell="H88" workbookViewId="0">
      <selection activeCell="E19" sqref="A19:XFD19"/>
    </sheetView>
  </sheetViews>
  <sheetFormatPr defaultRowHeight="15"/>
  <cols>
    <col min="1" max="3" width="9.140625" customWidth="1"/>
    <col min="4" max="4" width="36.7109375" customWidth="1"/>
    <col min="5" max="5" width="19.5703125" customWidth="1"/>
    <col min="6" max="6" width="18.42578125" customWidth="1"/>
    <col min="7" max="7" width="12.42578125" customWidth="1"/>
    <col min="8" max="8" width="11.7109375" customWidth="1"/>
    <col min="9" max="9" width="22.140625" customWidth="1"/>
    <col min="10" max="10" width="14.28515625" customWidth="1"/>
    <col min="11" max="11" width="9.140625" customWidth="1"/>
    <col min="12" max="12" width="15.42578125" customWidth="1"/>
    <col min="13" max="13" width="17.28515625" customWidth="1"/>
    <col min="14" max="14" width="13.140625" customWidth="1"/>
    <col min="15" max="15" width="14.28515625" customWidth="1"/>
    <col min="16" max="16" width="11.42578125" style="57" customWidth="1"/>
    <col min="17" max="17" width="16.28515625" customWidth="1"/>
    <col min="18" max="18" width="12" customWidth="1"/>
    <col min="19" max="19" width="9.5703125" customWidth="1"/>
  </cols>
  <sheetData>
    <row r="1" spans="1:21" ht="60.75" customHeight="1">
      <c r="A1" s="116" t="s">
        <v>271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204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64.2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52" t="s">
        <v>21</v>
      </c>
      <c r="Q4" s="62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3" t="s">
        <v>21</v>
      </c>
      <c r="S4" s="62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3" t="s">
        <v>21</v>
      </c>
      <c r="U4" s="62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41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41">
        <v>15</v>
      </c>
      <c r="P5" s="53">
        <v>16</v>
      </c>
      <c r="Q5" s="41">
        <v>17</v>
      </c>
      <c r="R5" s="41">
        <v>18</v>
      </c>
      <c r="S5" s="41">
        <v>19</v>
      </c>
      <c r="T5" s="41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4" t="s">
        <v>81</v>
      </c>
      <c r="E6" s="38" t="s">
        <v>47</v>
      </c>
      <c r="F6" s="11" t="s">
        <v>82</v>
      </c>
      <c r="G6" s="20">
        <f t="shared" ref="G6:G22" si="0">(P6)</f>
        <v>10772.84</v>
      </c>
      <c r="H6" s="14">
        <v>25</v>
      </c>
      <c r="I6" s="14">
        <v>4</v>
      </c>
      <c r="J6" s="14">
        <v>13</v>
      </c>
      <c r="K6" s="14">
        <v>16</v>
      </c>
      <c r="L6" s="14">
        <v>18</v>
      </c>
      <c r="M6" s="13">
        <v>11</v>
      </c>
      <c r="N6" s="15">
        <f t="shared" ref="N6:N22" si="1">IF(H6=0,0,K6/H6)</f>
        <v>0.64</v>
      </c>
      <c r="O6" s="54">
        <v>10772.84</v>
      </c>
      <c r="P6" s="54">
        <v>10772.84</v>
      </c>
      <c r="Q6" s="45">
        <f t="shared" ref="Q6:Q22" si="2">IF(O6=0,0,P6/O6)</f>
        <v>1</v>
      </c>
      <c r="R6" s="54">
        <v>10428.34</v>
      </c>
      <c r="S6" s="45">
        <f t="shared" ref="S6:S22" si="3">IF(P6=0,0,R6/P6)</f>
        <v>0.96802143167447019</v>
      </c>
      <c r="T6" s="44">
        <f t="shared" ref="T6:T22" si="4">(P6-R6)</f>
        <v>344.5</v>
      </c>
      <c r="U6" s="15">
        <f t="shared" ref="U6:U22" si="5">IF(P6=0,0,T6/P6)</f>
        <v>3.1978568325529755E-2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1629.85</v>
      </c>
      <c r="H7" s="14">
        <v>7</v>
      </c>
      <c r="I7" s="14">
        <v>0</v>
      </c>
      <c r="J7" s="14">
        <v>1</v>
      </c>
      <c r="K7" s="14">
        <v>6</v>
      </c>
      <c r="L7" s="14">
        <v>6</v>
      </c>
      <c r="M7" s="13">
        <v>6</v>
      </c>
      <c r="N7" s="15">
        <f t="shared" si="1"/>
        <v>0.8571428571428571</v>
      </c>
      <c r="O7" s="54">
        <v>1629.85</v>
      </c>
      <c r="P7" s="54">
        <v>1629.85</v>
      </c>
      <c r="Q7" s="45">
        <f t="shared" si="2"/>
        <v>1</v>
      </c>
      <c r="R7" s="54">
        <v>1629.85</v>
      </c>
      <c r="S7" s="45">
        <f t="shared" si="3"/>
        <v>1</v>
      </c>
      <c r="T7" s="44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3384.04</v>
      </c>
      <c r="H8" s="14">
        <v>18</v>
      </c>
      <c r="I8" s="14">
        <v>4</v>
      </c>
      <c r="J8" s="14">
        <v>12</v>
      </c>
      <c r="K8" s="14">
        <v>2</v>
      </c>
      <c r="L8" s="14">
        <v>3</v>
      </c>
      <c r="M8" s="13">
        <v>2</v>
      </c>
      <c r="N8" s="15">
        <f t="shared" si="1"/>
        <v>0.1111111111111111</v>
      </c>
      <c r="O8" s="54">
        <v>3384.04</v>
      </c>
      <c r="P8" s="54">
        <v>3384.04</v>
      </c>
      <c r="Q8" s="45">
        <f t="shared" si="2"/>
        <v>1</v>
      </c>
      <c r="R8" s="54">
        <v>3384.04</v>
      </c>
      <c r="S8" s="45">
        <f t="shared" si="3"/>
        <v>1</v>
      </c>
      <c r="T8" s="44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12843.36</v>
      </c>
      <c r="H9" s="14">
        <v>30</v>
      </c>
      <c r="I9" s="14">
        <v>0</v>
      </c>
      <c r="J9" s="14">
        <v>28</v>
      </c>
      <c r="K9" s="14">
        <v>26</v>
      </c>
      <c r="L9" s="14">
        <v>37</v>
      </c>
      <c r="M9" s="13">
        <v>6</v>
      </c>
      <c r="N9" s="15">
        <f t="shared" si="1"/>
        <v>0.8666666666666667</v>
      </c>
      <c r="O9" s="54">
        <v>12843.36</v>
      </c>
      <c r="P9" s="54">
        <v>12843.36</v>
      </c>
      <c r="Q9" s="45">
        <f t="shared" si="2"/>
        <v>1</v>
      </c>
      <c r="R9" s="54">
        <v>9589.33</v>
      </c>
      <c r="S9" s="45">
        <f t="shared" si="3"/>
        <v>0.74663717282704833</v>
      </c>
      <c r="T9" s="44">
        <f t="shared" si="4"/>
        <v>3254.0300000000007</v>
      </c>
      <c r="U9" s="15">
        <f t="shared" si="5"/>
        <v>0.25336282717295167</v>
      </c>
    </row>
    <row r="10" spans="1:21">
      <c r="A10" s="23">
        <v>5</v>
      </c>
      <c r="B10" s="11" t="s">
        <v>22</v>
      </c>
      <c r="C10" s="29"/>
      <c r="D10" s="24" t="s">
        <v>86</v>
      </c>
      <c r="E10" s="30" t="s">
        <v>34</v>
      </c>
      <c r="F10" s="11" t="s">
        <v>182</v>
      </c>
      <c r="G10" s="20">
        <f t="shared" si="0"/>
        <v>6495.32</v>
      </c>
      <c r="H10" s="14">
        <v>9</v>
      </c>
      <c r="I10" s="14">
        <v>0</v>
      </c>
      <c r="J10" s="14">
        <v>7</v>
      </c>
      <c r="K10" s="14">
        <v>6</v>
      </c>
      <c r="L10" s="14">
        <v>8</v>
      </c>
      <c r="M10" s="13">
        <v>3</v>
      </c>
      <c r="N10" s="15">
        <f t="shared" si="1"/>
        <v>0.66666666666666663</v>
      </c>
      <c r="O10" s="54">
        <v>6495.32</v>
      </c>
      <c r="P10" s="54">
        <v>6495.32</v>
      </c>
      <c r="Q10" s="45">
        <f t="shared" si="2"/>
        <v>1</v>
      </c>
      <c r="R10" s="54">
        <v>5944.12</v>
      </c>
      <c r="S10" s="45">
        <f t="shared" si="3"/>
        <v>0.9151389000080058</v>
      </c>
      <c r="T10" s="44">
        <f t="shared" si="4"/>
        <v>551.19999999999982</v>
      </c>
      <c r="U10" s="15">
        <f t="shared" si="5"/>
        <v>8.4861099991994218E-2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24728.58</v>
      </c>
      <c r="H11" s="14">
        <v>22</v>
      </c>
      <c r="I11" s="14">
        <v>2</v>
      </c>
      <c r="J11" s="14">
        <v>17</v>
      </c>
      <c r="K11" s="14">
        <v>18</v>
      </c>
      <c r="L11" s="14">
        <v>26</v>
      </c>
      <c r="M11" s="13">
        <v>13</v>
      </c>
      <c r="N11" s="15">
        <f t="shared" si="1"/>
        <v>0.81818181818181823</v>
      </c>
      <c r="O11" s="54">
        <v>24728.58</v>
      </c>
      <c r="P11" s="54">
        <v>24728.58</v>
      </c>
      <c r="Q11" s="45">
        <f t="shared" si="2"/>
        <v>1</v>
      </c>
      <c r="R11" s="54">
        <v>24728.58</v>
      </c>
      <c r="S11" s="45">
        <f t="shared" si="3"/>
        <v>1</v>
      </c>
      <c r="T11" s="44">
        <f t="shared" si="4"/>
        <v>0</v>
      </c>
      <c r="U11" s="15">
        <f t="shared" si="5"/>
        <v>0</v>
      </c>
    </row>
    <row r="12" spans="1:21">
      <c r="A12" s="23"/>
      <c r="B12" s="11" t="s">
        <v>22</v>
      </c>
      <c r="C12" s="29"/>
      <c r="D12" s="61" t="s">
        <v>258</v>
      </c>
      <c r="E12" s="30" t="s">
        <v>262</v>
      </c>
      <c r="F12" s="59" t="s">
        <v>263</v>
      </c>
      <c r="G12" s="20"/>
      <c r="H12" s="14">
        <v>1</v>
      </c>
      <c r="I12" s="14"/>
      <c r="J12" s="14">
        <v>1</v>
      </c>
      <c r="K12" s="14"/>
      <c r="L12" s="14"/>
      <c r="M12" s="13"/>
      <c r="N12" s="15"/>
      <c r="O12" s="54"/>
      <c r="P12" s="54"/>
      <c r="Q12" s="45"/>
      <c r="R12" s="54"/>
      <c r="S12" s="45"/>
      <c r="T12" s="44"/>
      <c r="U12" s="15"/>
    </row>
    <row r="13" spans="1:21" ht="14.25" customHeight="1">
      <c r="A13" s="23">
        <v>7</v>
      </c>
      <c r="B13" s="11" t="s">
        <v>22</v>
      </c>
      <c r="C13" s="29"/>
      <c r="D13" s="24" t="s">
        <v>89</v>
      </c>
      <c r="E13" s="27" t="s">
        <v>90</v>
      </c>
      <c r="F13" s="11" t="s">
        <v>91</v>
      </c>
      <c r="G13" s="20">
        <f t="shared" si="0"/>
        <v>6567.27</v>
      </c>
      <c r="H13" s="14">
        <v>15</v>
      </c>
      <c r="I13" s="14">
        <v>0</v>
      </c>
      <c r="J13" s="14">
        <v>14</v>
      </c>
      <c r="K13" s="14">
        <v>5</v>
      </c>
      <c r="L13" s="14">
        <v>6</v>
      </c>
      <c r="M13" s="13">
        <v>4</v>
      </c>
      <c r="N13" s="15">
        <f t="shared" si="1"/>
        <v>0.33333333333333331</v>
      </c>
      <c r="O13" s="54">
        <v>6567.27</v>
      </c>
      <c r="P13" s="54">
        <v>6567.27</v>
      </c>
      <c r="Q13" s="45">
        <f t="shared" si="2"/>
        <v>1</v>
      </c>
      <c r="R13" s="54">
        <v>6567.27</v>
      </c>
      <c r="S13" s="45">
        <f t="shared" si="3"/>
        <v>1</v>
      </c>
      <c r="T13" s="44">
        <f t="shared" si="4"/>
        <v>0</v>
      </c>
      <c r="U13" s="15">
        <f t="shared" si="5"/>
        <v>0</v>
      </c>
    </row>
    <row r="14" spans="1:21">
      <c r="A14" s="23">
        <v>8</v>
      </c>
      <c r="B14" s="11" t="s">
        <v>22</v>
      </c>
      <c r="C14" s="29"/>
      <c r="D14" s="12" t="s">
        <v>29</v>
      </c>
      <c r="E14" s="32" t="s">
        <v>30</v>
      </c>
      <c r="F14" s="11" t="s">
        <v>92</v>
      </c>
      <c r="G14" s="20">
        <f t="shared" si="0"/>
        <v>11254.96</v>
      </c>
      <c r="H14" s="14">
        <v>29</v>
      </c>
      <c r="I14" s="14">
        <v>1</v>
      </c>
      <c r="J14" s="14">
        <v>21</v>
      </c>
      <c r="K14" s="14">
        <v>15</v>
      </c>
      <c r="L14" s="14">
        <v>20</v>
      </c>
      <c r="M14" s="13">
        <v>5</v>
      </c>
      <c r="N14" s="15">
        <f t="shared" si="1"/>
        <v>0.51724137931034486</v>
      </c>
      <c r="O14" s="54">
        <v>11254.96</v>
      </c>
      <c r="P14" s="54">
        <v>11254.96</v>
      </c>
      <c r="Q14" s="45">
        <f t="shared" si="2"/>
        <v>1</v>
      </c>
      <c r="R14" s="54">
        <v>11254.96</v>
      </c>
      <c r="S14" s="45">
        <f t="shared" si="3"/>
        <v>1</v>
      </c>
      <c r="T14" s="44">
        <f t="shared" si="4"/>
        <v>0</v>
      </c>
      <c r="U14" s="15">
        <f t="shared" si="5"/>
        <v>0</v>
      </c>
    </row>
    <row r="15" spans="1:21">
      <c r="A15" s="23">
        <v>9</v>
      </c>
      <c r="B15" s="11" t="s">
        <v>22</v>
      </c>
      <c r="C15" s="29"/>
      <c r="D15" s="25" t="s">
        <v>41</v>
      </c>
      <c r="E15" s="30" t="s">
        <v>26</v>
      </c>
      <c r="F15" s="11" t="s">
        <v>93</v>
      </c>
      <c r="G15" s="20">
        <f t="shared" si="0"/>
        <v>27493.95</v>
      </c>
      <c r="H15" s="14">
        <v>35</v>
      </c>
      <c r="I15" s="14">
        <v>4</v>
      </c>
      <c r="J15" s="14">
        <v>18</v>
      </c>
      <c r="K15" s="14">
        <v>19</v>
      </c>
      <c r="L15" s="14">
        <v>26</v>
      </c>
      <c r="M15" s="13">
        <v>13</v>
      </c>
      <c r="N15" s="15">
        <f t="shared" si="1"/>
        <v>0.54285714285714282</v>
      </c>
      <c r="O15" s="54">
        <v>27493.95</v>
      </c>
      <c r="P15" s="54">
        <v>27493.95</v>
      </c>
      <c r="Q15" s="45">
        <f t="shared" si="2"/>
        <v>1</v>
      </c>
      <c r="R15" s="54">
        <v>27493.95</v>
      </c>
      <c r="S15" s="45">
        <f t="shared" si="3"/>
        <v>1</v>
      </c>
      <c r="T15" s="44">
        <f t="shared" si="4"/>
        <v>0</v>
      </c>
      <c r="U15" s="15">
        <f t="shared" si="5"/>
        <v>0</v>
      </c>
    </row>
    <row r="16" spans="1:21">
      <c r="A16" s="23">
        <v>10</v>
      </c>
      <c r="B16" s="11" t="s">
        <v>22</v>
      </c>
      <c r="C16" s="29"/>
      <c r="D16" s="24" t="s">
        <v>94</v>
      </c>
      <c r="E16" s="30" t="s">
        <v>34</v>
      </c>
      <c r="F16" s="11" t="s">
        <v>95</v>
      </c>
      <c r="G16" s="20">
        <f t="shared" si="0"/>
        <v>9268.84</v>
      </c>
      <c r="H16" s="14">
        <v>17</v>
      </c>
      <c r="I16" s="14">
        <v>0</v>
      </c>
      <c r="J16" s="14">
        <v>14</v>
      </c>
      <c r="K16" s="14">
        <v>11</v>
      </c>
      <c r="L16" s="14">
        <v>15</v>
      </c>
      <c r="M16" s="13">
        <v>6</v>
      </c>
      <c r="N16" s="15">
        <f t="shared" si="1"/>
        <v>0.6470588235294118</v>
      </c>
      <c r="O16" s="55">
        <v>9268.84</v>
      </c>
      <c r="P16" s="55">
        <v>9268.84</v>
      </c>
      <c r="Q16" s="45">
        <f t="shared" si="2"/>
        <v>1</v>
      </c>
      <c r="R16" s="55">
        <v>9268.84</v>
      </c>
      <c r="S16" s="45">
        <f t="shared" si="3"/>
        <v>1</v>
      </c>
      <c r="T16" s="44">
        <f t="shared" si="4"/>
        <v>0</v>
      </c>
      <c r="U16" s="15">
        <f t="shared" si="5"/>
        <v>0</v>
      </c>
    </row>
    <row r="17" spans="1:21">
      <c r="A17" s="23">
        <v>11</v>
      </c>
      <c r="B17" s="11" t="s">
        <v>22</v>
      </c>
      <c r="C17" s="29"/>
      <c r="D17" s="24" t="s">
        <v>64</v>
      </c>
      <c r="E17" s="33" t="s">
        <v>51</v>
      </c>
      <c r="F17" s="11" t="s">
        <v>96</v>
      </c>
      <c r="G17" s="20">
        <f t="shared" si="0"/>
        <v>34764.92</v>
      </c>
      <c r="H17" s="14">
        <v>61</v>
      </c>
      <c r="I17" s="14">
        <v>3</v>
      </c>
      <c r="J17" s="14">
        <v>36</v>
      </c>
      <c r="K17" s="14">
        <v>39</v>
      </c>
      <c r="L17" s="14">
        <v>50</v>
      </c>
      <c r="M17" s="13">
        <v>24</v>
      </c>
      <c r="N17" s="15">
        <f t="shared" si="1"/>
        <v>0.63934426229508201</v>
      </c>
      <c r="O17" s="54">
        <v>34764.92</v>
      </c>
      <c r="P17" s="54">
        <v>34764.92</v>
      </c>
      <c r="Q17" s="45">
        <f t="shared" si="2"/>
        <v>1</v>
      </c>
      <c r="R17" s="54">
        <v>34764.92</v>
      </c>
      <c r="S17" s="45">
        <f t="shared" si="3"/>
        <v>1</v>
      </c>
      <c r="T17" s="44">
        <f t="shared" si="4"/>
        <v>0</v>
      </c>
      <c r="U17" s="15">
        <f t="shared" si="5"/>
        <v>0</v>
      </c>
    </row>
    <row r="18" spans="1:21">
      <c r="A18" s="23">
        <v>12</v>
      </c>
      <c r="B18" s="11" t="s">
        <v>22</v>
      </c>
      <c r="C18" s="29"/>
      <c r="D18" s="12" t="s">
        <v>25</v>
      </c>
      <c r="E18" s="32" t="s">
        <v>26</v>
      </c>
      <c r="F18" s="11" t="s">
        <v>97</v>
      </c>
      <c r="G18" s="20">
        <f t="shared" si="0"/>
        <v>27168.17</v>
      </c>
      <c r="H18" s="14">
        <v>26</v>
      </c>
      <c r="I18" s="14">
        <v>2</v>
      </c>
      <c r="J18" s="14">
        <v>18</v>
      </c>
      <c r="K18" s="14">
        <v>18</v>
      </c>
      <c r="L18" s="14">
        <v>35</v>
      </c>
      <c r="M18" s="13">
        <v>11</v>
      </c>
      <c r="N18" s="15">
        <f t="shared" si="1"/>
        <v>0.69230769230769229</v>
      </c>
      <c r="O18" s="54">
        <v>27168.17</v>
      </c>
      <c r="P18" s="54">
        <v>27168.17</v>
      </c>
      <c r="Q18" s="45">
        <f t="shared" si="2"/>
        <v>1</v>
      </c>
      <c r="R18" s="54">
        <v>27168.17</v>
      </c>
      <c r="S18" s="45">
        <f t="shared" si="3"/>
        <v>1</v>
      </c>
      <c r="T18" s="44">
        <f t="shared" si="4"/>
        <v>0</v>
      </c>
      <c r="U18" s="15">
        <f t="shared" si="5"/>
        <v>0</v>
      </c>
    </row>
    <row r="19" spans="1:21">
      <c r="A19" s="23">
        <v>13</v>
      </c>
      <c r="B19" s="11" t="s">
        <v>22</v>
      </c>
      <c r="C19" s="29"/>
      <c r="D19" s="24" t="s">
        <v>65</v>
      </c>
      <c r="E19" s="34" t="s">
        <v>30</v>
      </c>
      <c r="F19" s="11" t="s">
        <v>98</v>
      </c>
      <c r="G19" s="20">
        <f t="shared" si="0"/>
        <v>13632.29</v>
      </c>
      <c r="H19" s="14">
        <v>28</v>
      </c>
      <c r="I19" s="14">
        <v>6</v>
      </c>
      <c r="J19" s="14">
        <v>13</v>
      </c>
      <c r="K19" s="14">
        <v>20</v>
      </c>
      <c r="L19" s="14">
        <v>23</v>
      </c>
      <c r="M19" s="13">
        <v>15</v>
      </c>
      <c r="N19" s="15">
        <f t="shared" si="1"/>
        <v>0.7142857142857143</v>
      </c>
      <c r="O19" s="54">
        <v>13632.29</v>
      </c>
      <c r="P19" s="54">
        <v>13632.29</v>
      </c>
      <c r="Q19" s="45">
        <f t="shared" si="2"/>
        <v>1</v>
      </c>
      <c r="R19" s="54">
        <v>13632.29</v>
      </c>
      <c r="S19" s="45">
        <f t="shared" si="3"/>
        <v>1</v>
      </c>
      <c r="T19" s="44">
        <f t="shared" si="4"/>
        <v>0</v>
      </c>
      <c r="U19" s="15">
        <f t="shared" si="5"/>
        <v>0</v>
      </c>
    </row>
    <row r="20" spans="1:21" ht="18.75" customHeight="1">
      <c r="A20" s="23">
        <v>14</v>
      </c>
      <c r="B20" s="11" t="s">
        <v>22</v>
      </c>
      <c r="C20" s="29"/>
      <c r="D20" s="22" t="s">
        <v>66</v>
      </c>
      <c r="E20" s="30" t="s">
        <v>34</v>
      </c>
      <c r="F20" s="11" t="s">
        <v>99</v>
      </c>
      <c r="G20" s="20">
        <f t="shared" si="0"/>
        <v>38481.050000000003</v>
      </c>
      <c r="H20" s="14">
        <v>30</v>
      </c>
      <c r="I20" s="14">
        <v>6</v>
      </c>
      <c r="J20" s="14">
        <v>20</v>
      </c>
      <c r="K20" s="14">
        <v>26</v>
      </c>
      <c r="L20" s="14">
        <v>36</v>
      </c>
      <c r="M20" s="13">
        <v>18</v>
      </c>
      <c r="N20" s="15">
        <f t="shared" si="1"/>
        <v>0.8666666666666667</v>
      </c>
      <c r="O20" s="54">
        <v>38481.050000000003</v>
      </c>
      <c r="P20" s="54">
        <v>38481.050000000003</v>
      </c>
      <c r="Q20" s="45">
        <f t="shared" si="2"/>
        <v>1</v>
      </c>
      <c r="R20" s="54">
        <v>33153.949999999997</v>
      </c>
      <c r="S20" s="45">
        <f t="shared" si="3"/>
        <v>0.86156562775703871</v>
      </c>
      <c r="T20" s="44">
        <f t="shared" si="4"/>
        <v>5327.1000000000058</v>
      </c>
      <c r="U20" s="15">
        <f t="shared" si="5"/>
        <v>0.13843437224296129</v>
      </c>
    </row>
    <row r="21" spans="1:21">
      <c r="A21" s="23">
        <v>15</v>
      </c>
      <c r="B21" s="11" t="s">
        <v>22</v>
      </c>
      <c r="C21" s="29"/>
      <c r="D21" s="24" t="s">
        <v>100</v>
      </c>
      <c r="E21" s="30" t="s">
        <v>34</v>
      </c>
      <c r="F21" s="11" t="s">
        <v>101</v>
      </c>
      <c r="G21" s="20">
        <f t="shared" si="0"/>
        <v>11301.73</v>
      </c>
      <c r="H21" s="14">
        <v>30</v>
      </c>
      <c r="I21" s="14">
        <v>2</v>
      </c>
      <c r="J21" s="14">
        <v>21</v>
      </c>
      <c r="K21" s="14">
        <v>13</v>
      </c>
      <c r="L21" s="14">
        <v>21</v>
      </c>
      <c r="M21" s="13">
        <v>10</v>
      </c>
      <c r="N21" s="15">
        <f t="shared" si="1"/>
        <v>0.43333333333333335</v>
      </c>
      <c r="O21" s="54">
        <v>11301.73</v>
      </c>
      <c r="P21" s="54">
        <v>11301.73</v>
      </c>
      <c r="Q21" s="45">
        <f t="shared" si="2"/>
        <v>1</v>
      </c>
      <c r="R21" s="54">
        <v>11301.73</v>
      </c>
      <c r="S21" s="45">
        <f t="shared" si="3"/>
        <v>1</v>
      </c>
      <c r="T21" s="44">
        <f t="shared" si="4"/>
        <v>0</v>
      </c>
      <c r="U21" s="15">
        <f t="shared" si="5"/>
        <v>0</v>
      </c>
    </row>
    <row r="22" spans="1:21">
      <c r="A22" s="23">
        <v>16</v>
      </c>
      <c r="B22" s="11" t="s">
        <v>22</v>
      </c>
      <c r="C22" s="29"/>
      <c r="D22" s="24" t="s">
        <v>42</v>
      </c>
      <c r="E22" s="30" t="s">
        <v>43</v>
      </c>
      <c r="F22" s="11" t="s">
        <v>183</v>
      </c>
      <c r="G22" s="20">
        <f t="shared" si="0"/>
        <v>14080.2</v>
      </c>
      <c r="H22" s="14">
        <v>29</v>
      </c>
      <c r="I22" s="14">
        <v>3</v>
      </c>
      <c r="J22" s="14">
        <v>25</v>
      </c>
      <c r="K22" s="14">
        <v>15</v>
      </c>
      <c r="L22" s="14">
        <v>17</v>
      </c>
      <c r="M22" s="13">
        <v>5</v>
      </c>
      <c r="N22" s="15">
        <f t="shared" si="1"/>
        <v>0.51724137931034486</v>
      </c>
      <c r="O22" s="54">
        <v>14080.2</v>
      </c>
      <c r="P22" s="54">
        <v>14080.2</v>
      </c>
      <c r="Q22" s="45">
        <f t="shared" si="2"/>
        <v>1</v>
      </c>
      <c r="R22" s="54">
        <v>14080.2</v>
      </c>
      <c r="S22" s="45">
        <f t="shared" si="3"/>
        <v>1</v>
      </c>
      <c r="T22" s="44">
        <f t="shared" si="4"/>
        <v>0</v>
      </c>
      <c r="U22" s="15">
        <f t="shared" si="5"/>
        <v>0</v>
      </c>
    </row>
    <row r="23" spans="1:21">
      <c r="A23" s="23">
        <v>17</v>
      </c>
      <c r="B23" s="11" t="s">
        <v>22</v>
      </c>
      <c r="C23" s="29"/>
      <c r="D23" s="24" t="s">
        <v>251</v>
      </c>
      <c r="E23" s="30" t="s">
        <v>47</v>
      </c>
      <c r="F23" s="59" t="s">
        <v>264</v>
      </c>
      <c r="G23" s="20"/>
      <c r="H23" s="14">
        <v>1</v>
      </c>
      <c r="I23" s="14"/>
      <c r="J23" s="14"/>
      <c r="K23" s="14"/>
      <c r="L23" s="14"/>
      <c r="M23" s="13"/>
      <c r="N23" s="15"/>
      <c r="O23" s="54"/>
      <c r="P23" s="54"/>
      <c r="Q23" s="45"/>
      <c r="R23" s="54"/>
      <c r="S23" s="45"/>
      <c r="T23" s="44"/>
      <c r="U23" s="15"/>
    </row>
    <row r="24" spans="1:21">
      <c r="A24" s="23">
        <v>18</v>
      </c>
      <c r="B24" s="11" t="s">
        <v>22</v>
      </c>
      <c r="C24" s="29"/>
      <c r="D24" s="12" t="s">
        <v>23</v>
      </c>
      <c r="E24" s="32" t="s">
        <v>24</v>
      </c>
      <c r="F24" s="11" t="s">
        <v>103</v>
      </c>
      <c r="G24" s="20">
        <f>(P24)</f>
        <v>30812.2</v>
      </c>
      <c r="H24" s="14">
        <v>39</v>
      </c>
      <c r="I24" s="14">
        <v>9</v>
      </c>
      <c r="J24" s="14">
        <v>18</v>
      </c>
      <c r="K24" s="14">
        <v>26</v>
      </c>
      <c r="L24" s="14">
        <v>51</v>
      </c>
      <c r="M24" s="13">
        <v>18</v>
      </c>
      <c r="N24" s="15">
        <f>IF(H24=0,0,K24/H24)</f>
        <v>0.66666666666666663</v>
      </c>
      <c r="O24" s="54">
        <v>30812.2</v>
      </c>
      <c r="P24" s="54">
        <v>30812.2</v>
      </c>
      <c r="Q24" s="45">
        <f>IF(O24=0,0,P24/O24)</f>
        <v>1</v>
      </c>
      <c r="R24" s="54">
        <v>30812.2</v>
      </c>
      <c r="S24" s="45">
        <f>IF(P24=0,0,R24/P24)</f>
        <v>1</v>
      </c>
      <c r="T24" s="44">
        <f>(P24-R24)</f>
        <v>0</v>
      </c>
      <c r="U24" s="15">
        <f>IF(P24=0,0,T24/P24)</f>
        <v>0</v>
      </c>
    </row>
    <row r="25" spans="1:21">
      <c r="A25" s="23">
        <v>19</v>
      </c>
      <c r="B25" s="11" t="s">
        <v>22</v>
      </c>
      <c r="C25" s="29"/>
      <c r="D25" s="25" t="s">
        <v>44</v>
      </c>
      <c r="E25" s="30" t="s">
        <v>40</v>
      </c>
      <c r="F25" s="11" t="s">
        <v>104</v>
      </c>
      <c r="G25" s="20">
        <f>(P25)</f>
        <v>35788.959999999999</v>
      </c>
      <c r="H25" s="14">
        <v>38</v>
      </c>
      <c r="I25" s="14">
        <v>9</v>
      </c>
      <c r="J25" s="14">
        <v>29</v>
      </c>
      <c r="K25" s="14">
        <v>32</v>
      </c>
      <c r="L25" s="14">
        <v>56</v>
      </c>
      <c r="M25" s="13">
        <v>10</v>
      </c>
      <c r="N25" s="15">
        <f>IF(H25=0,0,K25/H25)</f>
        <v>0.84210526315789469</v>
      </c>
      <c r="O25" s="54">
        <v>35788.959999999999</v>
      </c>
      <c r="P25" s="54">
        <v>35788.959999999999</v>
      </c>
      <c r="Q25" s="45">
        <f>IF(O25=0,0,P25/O25)</f>
        <v>1</v>
      </c>
      <c r="R25" s="54">
        <v>35788.959999999999</v>
      </c>
      <c r="S25" s="45">
        <f>IF(P25=0,0,R25/P25)</f>
        <v>1</v>
      </c>
      <c r="T25" s="44">
        <f>(P25-R25)</f>
        <v>0</v>
      </c>
      <c r="U25" s="15">
        <f>IF(P25=0,0,T25/P25)</f>
        <v>0</v>
      </c>
    </row>
    <row r="26" spans="1:21">
      <c r="A26" s="23">
        <v>20</v>
      </c>
      <c r="B26" s="11" t="s">
        <v>22</v>
      </c>
      <c r="C26" s="29"/>
      <c r="D26" s="25" t="s">
        <v>252</v>
      </c>
      <c r="E26" s="30" t="s">
        <v>34</v>
      </c>
      <c r="F26" s="59" t="s">
        <v>265</v>
      </c>
      <c r="G26" s="20"/>
      <c r="H26" s="14">
        <v>11</v>
      </c>
      <c r="I26" s="14"/>
      <c r="J26" s="14">
        <v>4</v>
      </c>
      <c r="K26" s="14"/>
      <c r="L26" s="14"/>
      <c r="M26" s="13"/>
      <c r="N26" s="15"/>
      <c r="O26" s="54"/>
      <c r="P26" s="54"/>
      <c r="Q26" s="45"/>
      <c r="R26" s="54"/>
      <c r="S26" s="45"/>
      <c r="T26" s="44"/>
      <c r="U26" s="15"/>
    </row>
    <row r="27" spans="1:21">
      <c r="A27" s="23">
        <v>21</v>
      </c>
      <c r="B27" s="11" t="s">
        <v>22</v>
      </c>
      <c r="C27" s="29"/>
      <c r="D27" s="24" t="s">
        <v>105</v>
      </c>
      <c r="E27" s="24" t="s">
        <v>47</v>
      </c>
      <c r="F27" s="11" t="s">
        <v>106</v>
      </c>
      <c r="G27" s="20">
        <f t="shared" ref="G27:G41" si="6">(P27)</f>
        <v>9510.43</v>
      </c>
      <c r="H27" s="14">
        <v>17</v>
      </c>
      <c r="I27" s="14">
        <v>0</v>
      </c>
      <c r="J27" s="14">
        <v>10</v>
      </c>
      <c r="K27" s="14">
        <v>13</v>
      </c>
      <c r="L27" s="14">
        <v>19</v>
      </c>
      <c r="M27" s="13">
        <v>11</v>
      </c>
      <c r="N27" s="15">
        <f t="shared" ref="N27:N41" si="7">IF(H27=0,0,K27/H27)</f>
        <v>0.76470588235294112</v>
      </c>
      <c r="O27" s="54">
        <v>9510.43</v>
      </c>
      <c r="P27" s="54">
        <v>9510.43</v>
      </c>
      <c r="Q27" s="45">
        <f t="shared" ref="Q27:Q41" si="8">IF(O27=0,0,P27/O27)</f>
        <v>1</v>
      </c>
      <c r="R27" s="54">
        <v>9510.43</v>
      </c>
      <c r="S27" s="45">
        <f t="shared" ref="S27:S41" si="9">IF(P27=0,0,R27/P27)</f>
        <v>1</v>
      </c>
      <c r="T27" s="44">
        <f t="shared" ref="T27:T41" si="10">(P27-R27)</f>
        <v>0</v>
      </c>
      <c r="U27" s="15">
        <f t="shared" ref="U27:U41" si="11">IF(P27=0,0,T27/P27)</f>
        <v>0</v>
      </c>
    </row>
    <row r="28" spans="1:21">
      <c r="A28" s="23">
        <v>22</v>
      </c>
      <c r="B28" s="11" t="s">
        <v>22</v>
      </c>
      <c r="C28" s="29"/>
      <c r="D28" s="12" t="s">
        <v>31</v>
      </c>
      <c r="E28" s="32" t="s">
        <v>32</v>
      </c>
      <c r="F28" s="11" t="s">
        <v>107</v>
      </c>
      <c r="G28" s="20">
        <f t="shared" si="6"/>
        <v>42035.5</v>
      </c>
      <c r="H28" s="14">
        <v>39</v>
      </c>
      <c r="I28" s="14">
        <v>2</v>
      </c>
      <c r="J28" s="14">
        <v>35</v>
      </c>
      <c r="K28" s="14">
        <v>31</v>
      </c>
      <c r="L28" s="14">
        <v>65</v>
      </c>
      <c r="M28" s="13">
        <v>10</v>
      </c>
      <c r="N28" s="15">
        <f t="shared" si="7"/>
        <v>0.79487179487179482</v>
      </c>
      <c r="O28" s="54">
        <v>42035.5</v>
      </c>
      <c r="P28" s="54">
        <v>42035.5</v>
      </c>
      <c r="Q28" s="45">
        <f t="shared" si="8"/>
        <v>1</v>
      </c>
      <c r="R28" s="54">
        <v>42035.5</v>
      </c>
      <c r="S28" s="45">
        <f t="shared" si="9"/>
        <v>1</v>
      </c>
      <c r="T28" s="44">
        <f t="shared" si="10"/>
        <v>0</v>
      </c>
      <c r="U28" s="15">
        <f t="shared" si="11"/>
        <v>0</v>
      </c>
    </row>
    <row r="29" spans="1:21">
      <c r="A29" s="23">
        <v>23</v>
      </c>
      <c r="B29" s="11" t="s">
        <v>22</v>
      </c>
      <c r="C29" s="29"/>
      <c r="D29" s="25" t="s">
        <v>108</v>
      </c>
      <c r="E29" s="30" t="s">
        <v>34</v>
      </c>
      <c r="F29" s="11" t="s">
        <v>237</v>
      </c>
      <c r="G29" s="20">
        <f t="shared" si="6"/>
        <v>5158.43</v>
      </c>
      <c r="H29" s="14">
        <v>7</v>
      </c>
      <c r="I29" s="14">
        <v>0</v>
      </c>
      <c r="J29" s="14">
        <v>6</v>
      </c>
      <c r="K29" s="14">
        <v>5</v>
      </c>
      <c r="L29" s="14">
        <v>7</v>
      </c>
      <c r="M29" s="13">
        <v>2</v>
      </c>
      <c r="N29" s="15">
        <f t="shared" si="7"/>
        <v>0.7142857142857143</v>
      </c>
      <c r="O29" s="54">
        <v>5158.43</v>
      </c>
      <c r="P29" s="54">
        <v>5158.43</v>
      </c>
      <c r="Q29" s="45">
        <f t="shared" si="8"/>
        <v>1</v>
      </c>
      <c r="R29" s="54">
        <v>4184.51</v>
      </c>
      <c r="S29" s="45">
        <f t="shared" si="9"/>
        <v>0.81119836849584082</v>
      </c>
      <c r="T29" s="44">
        <f t="shared" si="10"/>
        <v>973.92000000000007</v>
      </c>
      <c r="U29" s="15">
        <f t="shared" si="11"/>
        <v>0.18880163150415921</v>
      </c>
    </row>
    <row r="30" spans="1:21">
      <c r="A30" s="23">
        <v>24</v>
      </c>
      <c r="B30" s="11" t="s">
        <v>22</v>
      </c>
      <c r="C30" s="29"/>
      <c r="D30" s="22" t="s">
        <v>45</v>
      </c>
      <c r="E30" s="30" t="s">
        <v>34</v>
      </c>
      <c r="F30" s="11" t="s">
        <v>110</v>
      </c>
      <c r="G30" s="20">
        <f t="shared" si="6"/>
        <v>3891.36</v>
      </c>
      <c r="H30" s="14">
        <v>18</v>
      </c>
      <c r="I30" s="14">
        <v>4</v>
      </c>
      <c r="J30" s="14">
        <v>12</v>
      </c>
      <c r="K30" s="14">
        <v>12</v>
      </c>
      <c r="L30" s="14">
        <v>15</v>
      </c>
      <c r="M30" s="13">
        <v>9</v>
      </c>
      <c r="N30" s="15">
        <f t="shared" si="7"/>
        <v>0.66666666666666663</v>
      </c>
      <c r="O30" s="54">
        <v>3891.36</v>
      </c>
      <c r="P30" s="54">
        <v>3891.36</v>
      </c>
      <c r="Q30" s="45">
        <f t="shared" si="8"/>
        <v>1</v>
      </c>
      <c r="R30" s="54">
        <v>3891.36</v>
      </c>
      <c r="S30" s="45">
        <f t="shared" si="9"/>
        <v>1</v>
      </c>
      <c r="T30" s="44">
        <f t="shared" si="10"/>
        <v>0</v>
      </c>
      <c r="U30" s="15">
        <f t="shared" si="11"/>
        <v>0</v>
      </c>
    </row>
    <row r="31" spans="1:21">
      <c r="A31" s="23">
        <v>25</v>
      </c>
      <c r="B31" s="11" t="s">
        <v>22</v>
      </c>
      <c r="C31" s="29"/>
      <c r="D31" s="22" t="s">
        <v>218</v>
      </c>
      <c r="E31" s="30" t="s">
        <v>34</v>
      </c>
      <c r="F31" s="11" t="s">
        <v>219</v>
      </c>
      <c r="G31" s="20">
        <f t="shared" si="6"/>
        <v>2831.07</v>
      </c>
      <c r="H31" s="14">
        <v>12</v>
      </c>
      <c r="I31" s="14">
        <v>0</v>
      </c>
      <c r="J31" s="14">
        <v>11</v>
      </c>
      <c r="K31" s="14">
        <v>9</v>
      </c>
      <c r="L31" s="14">
        <v>14</v>
      </c>
      <c r="M31" s="13">
        <v>4</v>
      </c>
      <c r="N31" s="15">
        <f t="shared" si="7"/>
        <v>0.75</v>
      </c>
      <c r="O31" s="54">
        <v>2831.07</v>
      </c>
      <c r="P31" s="54">
        <v>2831.07</v>
      </c>
      <c r="Q31" s="45">
        <f t="shared" si="8"/>
        <v>1</v>
      </c>
      <c r="R31" s="54">
        <v>2295.37</v>
      </c>
      <c r="S31" s="45">
        <f t="shared" si="9"/>
        <v>0.81077825698410844</v>
      </c>
      <c r="T31" s="44">
        <f t="shared" si="10"/>
        <v>535.70000000000027</v>
      </c>
      <c r="U31" s="15">
        <f t="shared" si="11"/>
        <v>0.18922174301589159</v>
      </c>
    </row>
    <row r="32" spans="1:21">
      <c r="A32" s="23">
        <v>26</v>
      </c>
      <c r="B32" s="11" t="s">
        <v>22</v>
      </c>
      <c r="C32" s="29"/>
      <c r="D32" s="25" t="s">
        <v>46</v>
      </c>
      <c r="E32" s="30" t="s">
        <v>47</v>
      </c>
      <c r="F32" s="11" t="s">
        <v>111</v>
      </c>
      <c r="G32" s="20">
        <f t="shared" si="6"/>
        <v>42852.57</v>
      </c>
      <c r="H32" s="14">
        <v>57</v>
      </c>
      <c r="I32" s="14">
        <v>9</v>
      </c>
      <c r="J32" s="14">
        <v>31</v>
      </c>
      <c r="K32" s="14">
        <v>31</v>
      </c>
      <c r="L32" s="14">
        <v>64</v>
      </c>
      <c r="M32" s="13">
        <v>17</v>
      </c>
      <c r="N32" s="15">
        <f t="shared" si="7"/>
        <v>0.54385964912280704</v>
      </c>
      <c r="O32" s="54">
        <v>42852.57</v>
      </c>
      <c r="P32" s="54">
        <v>42852.57</v>
      </c>
      <c r="Q32" s="45">
        <f t="shared" si="8"/>
        <v>1</v>
      </c>
      <c r="R32" s="54">
        <v>42852.57</v>
      </c>
      <c r="S32" s="45">
        <f t="shared" si="9"/>
        <v>1</v>
      </c>
      <c r="T32" s="44">
        <f t="shared" si="10"/>
        <v>0</v>
      </c>
      <c r="U32" s="15">
        <f t="shared" si="11"/>
        <v>0</v>
      </c>
    </row>
    <row r="33" spans="1:21">
      <c r="A33" s="23">
        <v>27</v>
      </c>
      <c r="B33" s="11" t="s">
        <v>22</v>
      </c>
      <c r="C33" s="29"/>
      <c r="D33" s="25" t="s">
        <v>48</v>
      </c>
      <c r="E33" s="30" t="s">
        <v>26</v>
      </c>
      <c r="F33" s="11" t="s">
        <v>112</v>
      </c>
      <c r="G33" s="20">
        <f t="shared" si="6"/>
        <v>5496.85</v>
      </c>
      <c r="H33" s="14">
        <v>17</v>
      </c>
      <c r="I33" s="14">
        <v>3</v>
      </c>
      <c r="J33" s="14">
        <v>10</v>
      </c>
      <c r="K33" s="14">
        <v>4</v>
      </c>
      <c r="L33" s="14">
        <v>8</v>
      </c>
      <c r="M33" s="13">
        <v>1</v>
      </c>
      <c r="N33" s="15">
        <f t="shared" si="7"/>
        <v>0.23529411764705882</v>
      </c>
      <c r="O33" s="54">
        <v>5496.85</v>
      </c>
      <c r="P33" s="54">
        <v>5496.85</v>
      </c>
      <c r="Q33" s="45">
        <f t="shared" si="8"/>
        <v>1</v>
      </c>
      <c r="R33" s="54">
        <v>5496.85</v>
      </c>
      <c r="S33" s="45">
        <f t="shared" si="9"/>
        <v>1</v>
      </c>
      <c r="T33" s="44">
        <f t="shared" si="10"/>
        <v>0</v>
      </c>
      <c r="U33" s="15">
        <f t="shared" si="11"/>
        <v>0</v>
      </c>
    </row>
    <row r="34" spans="1:21">
      <c r="A34" s="23">
        <v>28</v>
      </c>
      <c r="B34" s="11" t="s">
        <v>22</v>
      </c>
      <c r="C34" s="29"/>
      <c r="D34" s="24" t="s">
        <v>113</v>
      </c>
      <c r="E34" s="30" t="s">
        <v>34</v>
      </c>
      <c r="F34" s="11" t="s">
        <v>114</v>
      </c>
      <c r="G34" s="20">
        <f t="shared" si="6"/>
        <v>8023</v>
      </c>
      <c r="H34" s="14">
        <f>SUM(I34+J34)</f>
        <v>9</v>
      </c>
      <c r="I34" s="14">
        <v>0</v>
      </c>
      <c r="J34" s="14">
        <v>9</v>
      </c>
      <c r="K34" s="14">
        <v>7</v>
      </c>
      <c r="L34" s="14">
        <v>8</v>
      </c>
      <c r="M34" s="13">
        <v>1</v>
      </c>
      <c r="N34" s="15">
        <f t="shared" si="7"/>
        <v>0.77777777777777779</v>
      </c>
      <c r="O34" s="54">
        <v>8023</v>
      </c>
      <c r="P34" s="54">
        <v>8023</v>
      </c>
      <c r="Q34" s="45">
        <f t="shared" si="8"/>
        <v>1</v>
      </c>
      <c r="R34" s="54">
        <v>8023</v>
      </c>
      <c r="S34" s="45">
        <f t="shared" si="9"/>
        <v>1</v>
      </c>
      <c r="T34" s="44">
        <f t="shared" si="10"/>
        <v>0</v>
      </c>
      <c r="U34" s="15">
        <f t="shared" si="11"/>
        <v>0</v>
      </c>
    </row>
    <row r="35" spans="1:21" ht="18" customHeight="1">
      <c r="A35" s="23">
        <v>29</v>
      </c>
      <c r="B35" s="11" t="s">
        <v>22</v>
      </c>
      <c r="C35" s="29"/>
      <c r="D35" s="22" t="s">
        <v>49</v>
      </c>
      <c r="E35" s="30" t="s">
        <v>34</v>
      </c>
      <c r="F35" s="11" t="s">
        <v>115</v>
      </c>
      <c r="G35" s="20">
        <f t="shared" si="6"/>
        <v>15079.33</v>
      </c>
      <c r="H35" s="14">
        <v>11</v>
      </c>
      <c r="I35" s="14">
        <v>2</v>
      </c>
      <c r="J35" s="14">
        <v>9</v>
      </c>
      <c r="K35" s="14">
        <v>9</v>
      </c>
      <c r="L35" s="14">
        <v>15</v>
      </c>
      <c r="M35" s="13">
        <v>8</v>
      </c>
      <c r="N35" s="15">
        <f t="shared" si="7"/>
        <v>0.81818181818181823</v>
      </c>
      <c r="O35" s="54">
        <v>15079.33</v>
      </c>
      <c r="P35" s="54">
        <v>15079.33</v>
      </c>
      <c r="Q35" s="45">
        <f t="shared" si="8"/>
        <v>1</v>
      </c>
      <c r="R35" s="54">
        <v>15079.33</v>
      </c>
      <c r="S35" s="45">
        <f t="shared" si="9"/>
        <v>1</v>
      </c>
      <c r="T35" s="44">
        <f t="shared" si="10"/>
        <v>0</v>
      </c>
      <c r="U35" s="15">
        <f t="shared" si="11"/>
        <v>0</v>
      </c>
    </row>
    <row r="36" spans="1:21">
      <c r="A36" s="23">
        <v>30</v>
      </c>
      <c r="B36" s="11" t="s">
        <v>22</v>
      </c>
      <c r="C36" s="29"/>
      <c r="D36" s="24" t="s">
        <v>116</v>
      </c>
      <c r="E36" s="30" t="s">
        <v>34</v>
      </c>
      <c r="F36" s="11" t="s">
        <v>117</v>
      </c>
      <c r="G36" s="20">
        <f t="shared" si="6"/>
        <v>10362.94</v>
      </c>
      <c r="H36" s="14">
        <v>11</v>
      </c>
      <c r="I36" s="14">
        <v>0</v>
      </c>
      <c r="J36" s="14">
        <v>8</v>
      </c>
      <c r="K36" s="14">
        <v>8</v>
      </c>
      <c r="L36" s="14">
        <v>12</v>
      </c>
      <c r="M36" s="13">
        <v>7</v>
      </c>
      <c r="N36" s="15">
        <f t="shared" si="7"/>
        <v>0.72727272727272729</v>
      </c>
      <c r="O36" s="54">
        <v>10362.94</v>
      </c>
      <c r="P36" s="54">
        <v>10362.94</v>
      </c>
      <c r="Q36" s="45">
        <f t="shared" si="8"/>
        <v>1</v>
      </c>
      <c r="R36" s="54">
        <v>10362.94</v>
      </c>
      <c r="S36" s="45">
        <f t="shared" si="9"/>
        <v>1</v>
      </c>
      <c r="T36" s="44">
        <f t="shared" si="10"/>
        <v>0</v>
      </c>
      <c r="U36" s="15">
        <f t="shared" si="11"/>
        <v>0</v>
      </c>
    </row>
    <row r="37" spans="1:21">
      <c r="A37" s="23">
        <v>31</v>
      </c>
      <c r="B37" s="11" t="s">
        <v>22</v>
      </c>
      <c r="C37" s="29"/>
      <c r="D37" s="22" t="s">
        <v>67</v>
      </c>
      <c r="E37" s="30" t="s">
        <v>34</v>
      </c>
      <c r="F37" s="11" t="s">
        <v>118</v>
      </c>
      <c r="G37" s="20">
        <f t="shared" si="6"/>
        <v>16549.39</v>
      </c>
      <c r="H37" s="14">
        <v>23</v>
      </c>
      <c r="I37" s="14">
        <v>1</v>
      </c>
      <c r="J37" s="14">
        <v>14</v>
      </c>
      <c r="K37" s="14">
        <v>19</v>
      </c>
      <c r="L37" s="14">
        <v>26</v>
      </c>
      <c r="M37" s="13">
        <v>16</v>
      </c>
      <c r="N37" s="15">
        <f t="shared" si="7"/>
        <v>0.82608695652173914</v>
      </c>
      <c r="O37" s="54">
        <v>16549.39</v>
      </c>
      <c r="P37" s="54">
        <v>16549.39</v>
      </c>
      <c r="Q37" s="45">
        <f t="shared" si="8"/>
        <v>1</v>
      </c>
      <c r="R37" s="54">
        <v>16549.39</v>
      </c>
      <c r="S37" s="45">
        <f t="shared" si="9"/>
        <v>1</v>
      </c>
      <c r="T37" s="44">
        <f t="shared" si="10"/>
        <v>0</v>
      </c>
      <c r="U37" s="15">
        <f t="shared" si="11"/>
        <v>0</v>
      </c>
    </row>
    <row r="38" spans="1:21">
      <c r="A38" s="23">
        <v>32</v>
      </c>
      <c r="B38" s="11" t="s">
        <v>22</v>
      </c>
      <c r="C38" s="29"/>
      <c r="D38" s="25" t="s">
        <v>50</v>
      </c>
      <c r="E38" s="35" t="s">
        <v>51</v>
      </c>
      <c r="F38" s="11" t="s">
        <v>119</v>
      </c>
      <c r="G38" s="20">
        <f t="shared" si="6"/>
        <v>415.12</v>
      </c>
      <c r="H38" s="14">
        <v>4</v>
      </c>
      <c r="I38" s="14">
        <v>0</v>
      </c>
      <c r="J38" s="14">
        <v>0</v>
      </c>
      <c r="K38" s="14">
        <v>4</v>
      </c>
      <c r="L38" s="14">
        <v>3</v>
      </c>
      <c r="M38" s="13">
        <v>4</v>
      </c>
      <c r="N38" s="15">
        <f t="shared" si="7"/>
        <v>1</v>
      </c>
      <c r="O38" s="54">
        <v>415.12</v>
      </c>
      <c r="P38" s="54">
        <v>415.12</v>
      </c>
      <c r="Q38" s="45">
        <f t="shared" si="8"/>
        <v>1</v>
      </c>
      <c r="R38" s="54">
        <v>415.12</v>
      </c>
      <c r="S38" s="45">
        <f t="shared" si="9"/>
        <v>1</v>
      </c>
      <c r="T38" s="44">
        <f t="shared" si="10"/>
        <v>0</v>
      </c>
      <c r="U38" s="15">
        <f t="shared" si="11"/>
        <v>0</v>
      </c>
    </row>
    <row r="39" spans="1:21">
      <c r="A39" s="23">
        <v>33</v>
      </c>
      <c r="B39" s="11" t="s">
        <v>22</v>
      </c>
      <c r="C39" s="29"/>
      <c r="D39" s="22" t="s">
        <v>68</v>
      </c>
      <c r="E39" s="30" t="s">
        <v>34</v>
      </c>
      <c r="F39" s="11" t="s">
        <v>120</v>
      </c>
      <c r="G39" s="20">
        <f t="shared" si="6"/>
        <v>11995.62</v>
      </c>
      <c r="H39" s="14">
        <v>14</v>
      </c>
      <c r="I39" s="14">
        <v>1</v>
      </c>
      <c r="J39" s="14">
        <v>8</v>
      </c>
      <c r="K39" s="14">
        <v>12</v>
      </c>
      <c r="L39" s="14">
        <v>16</v>
      </c>
      <c r="M39" s="13">
        <v>9</v>
      </c>
      <c r="N39" s="15">
        <f t="shared" si="7"/>
        <v>0.8571428571428571</v>
      </c>
      <c r="O39" s="54">
        <v>11995.62</v>
      </c>
      <c r="P39" s="54">
        <v>11995.62</v>
      </c>
      <c r="Q39" s="45">
        <f t="shared" si="8"/>
        <v>1</v>
      </c>
      <c r="R39" s="54">
        <v>11568.44</v>
      </c>
      <c r="S39" s="45">
        <f t="shared" si="9"/>
        <v>0.96438866853068039</v>
      </c>
      <c r="T39" s="44">
        <f t="shared" si="10"/>
        <v>427.18000000000029</v>
      </c>
      <c r="U39" s="15">
        <f t="shared" si="11"/>
        <v>3.5611331469319656E-2</v>
      </c>
    </row>
    <row r="40" spans="1:21">
      <c r="A40" s="23">
        <v>34</v>
      </c>
      <c r="B40" s="11" t="s">
        <v>22</v>
      </c>
      <c r="C40" s="29"/>
      <c r="D40" s="24" t="s">
        <v>69</v>
      </c>
      <c r="E40" s="30" t="s">
        <v>47</v>
      </c>
      <c r="F40" s="11" t="s">
        <v>121</v>
      </c>
      <c r="G40" s="20">
        <f t="shared" si="6"/>
        <v>17380.189999999999</v>
      </c>
      <c r="H40" s="14">
        <v>21</v>
      </c>
      <c r="I40" s="14">
        <v>4</v>
      </c>
      <c r="J40" s="14">
        <v>9</v>
      </c>
      <c r="K40" s="14">
        <v>15</v>
      </c>
      <c r="L40" s="14">
        <v>24</v>
      </c>
      <c r="M40" s="13">
        <v>7</v>
      </c>
      <c r="N40" s="15">
        <f t="shared" si="7"/>
        <v>0.7142857142857143</v>
      </c>
      <c r="O40" s="54">
        <v>17380.189999999999</v>
      </c>
      <c r="P40" s="54">
        <v>17380.189999999999</v>
      </c>
      <c r="Q40" s="45">
        <f t="shared" si="8"/>
        <v>1</v>
      </c>
      <c r="R40" s="54">
        <v>17380.189999999999</v>
      </c>
      <c r="S40" s="45">
        <f t="shared" si="9"/>
        <v>1</v>
      </c>
      <c r="T40" s="44">
        <f t="shared" si="10"/>
        <v>0</v>
      </c>
      <c r="U40" s="15">
        <f t="shared" si="11"/>
        <v>0</v>
      </c>
    </row>
    <row r="41" spans="1:21">
      <c r="A41" s="23">
        <v>35</v>
      </c>
      <c r="B41" s="11" t="s">
        <v>22</v>
      </c>
      <c r="C41" s="29"/>
      <c r="D41" s="24" t="s">
        <v>122</v>
      </c>
      <c r="E41" s="30" t="s">
        <v>34</v>
      </c>
      <c r="F41" s="11" t="s">
        <v>123</v>
      </c>
      <c r="G41" s="20">
        <f t="shared" si="6"/>
        <v>6167.76</v>
      </c>
      <c r="H41" s="14">
        <v>13</v>
      </c>
      <c r="I41" s="14">
        <v>0</v>
      </c>
      <c r="J41" s="14">
        <v>9</v>
      </c>
      <c r="K41" s="14">
        <v>6</v>
      </c>
      <c r="L41" s="14">
        <v>8</v>
      </c>
      <c r="M41" s="13">
        <v>5</v>
      </c>
      <c r="N41" s="15">
        <f t="shared" si="7"/>
        <v>0.46153846153846156</v>
      </c>
      <c r="O41" s="54">
        <v>6167.76</v>
      </c>
      <c r="P41" s="54">
        <v>6167.76</v>
      </c>
      <c r="Q41" s="45">
        <f t="shared" si="8"/>
        <v>1</v>
      </c>
      <c r="R41" s="54">
        <v>6167.76</v>
      </c>
      <c r="S41" s="45">
        <f t="shared" si="9"/>
        <v>1</v>
      </c>
      <c r="T41" s="44">
        <f t="shared" si="10"/>
        <v>0</v>
      </c>
      <c r="U41" s="15">
        <f t="shared" si="11"/>
        <v>0</v>
      </c>
    </row>
    <row r="42" spans="1:21">
      <c r="A42" s="23">
        <v>36</v>
      </c>
      <c r="B42" s="11" t="s">
        <v>22</v>
      </c>
      <c r="C42" s="29"/>
      <c r="D42" s="24" t="s">
        <v>253</v>
      </c>
      <c r="E42" s="30" t="s">
        <v>34</v>
      </c>
      <c r="F42" s="59" t="s">
        <v>266</v>
      </c>
      <c r="G42" s="20"/>
      <c r="H42" s="14">
        <v>4</v>
      </c>
      <c r="I42" s="14"/>
      <c r="J42" s="14">
        <v>1</v>
      </c>
      <c r="K42" s="14"/>
      <c r="L42" s="14"/>
      <c r="M42" s="13"/>
      <c r="N42" s="15"/>
      <c r="O42" s="54"/>
      <c r="P42" s="54"/>
      <c r="Q42" s="45"/>
      <c r="R42" s="54"/>
      <c r="S42" s="45"/>
      <c r="T42" s="44"/>
      <c r="U42" s="15"/>
    </row>
    <row r="43" spans="1:21">
      <c r="A43" s="23">
        <v>37</v>
      </c>
      <c r="B43" s="11" t="s">
        <v>22</v>
      </c>
      <c r="C43" s="29"/>
      <c r="D43" s="24" t="s">
        <v>254</v>
      </c>
      <c r="E43" s="30" t="s">
        <v>34</v>
      </c>
      <c r="F43" s="59" t="s">
        <v>267</v>
      </c>
      <c r="G43" s="20"/>
      <c r="H43" s="14">
        <v>3</v>
      </c>
      <c r="I43" s="14"/>
      <c r="J43" s="14">
        <v>2</v>
      </c>
      <c r="K43" s="14"/>
      <c r="L43" s="14"/>
      <c r="M43" s="13"/>
      <c r="N43" s="15"/>
      <c r="O43" s="54"/>
      <c r="P43" s="54"/>
      <c r="Q43" s="45"/>
      <c r="R43" s="54"/>
      <c r="S43" s="45"/>
      <c r="T43" s="44"/>
      <c r="U43" s="15"/>
    </row>
    <row r="44" spans="1:21">
      <c r="A44" s="23">
        <v>38</v>
      </c>
      <c r="B44" s="11" t="s">
        <v>22</v>
      </c>
      <c r="C44" s="29"/>
      <c r="D44" s="22" t="s">
        <v>70</v>
      </c>
      <c r="E44" s="30" t="s">
        <v>34</v>
      </c>
      <c r="F44" s="11" t="s">
        <v>124</v>
      </c>
      <c r="G44" s="20">
        <f>(P44)</f>
        <v>11241.35</v>
      </c>
      <c r="H44" s="14">
        <v>23</v>
      </c>
      <c r="I44" s="14">
        <v>2</v>
      </c>
      <c r="J44" s="14">
        <v>12</v>
      </c>
      <c r="K44" s="14">
        <v>17</v>
      </c>
      <c r="L44" s="14">
        <v>21</v>
      </c>
      <c r="M44" s="13">
        <v>14</v>
      </c>
      <c r="N44" s="15">
        <f>IF(H44=0,0,K44/H44)</f>
        <v>0.73913043478260865</v>
      </c>
      <c r="O44" s="54">
        <v>11241.35</v>
      </c>
      <c r="P44" s="54">
        <v>11241.35</v>
      </c>
      <c r="Q44" s="45">
        <f>IF(O44=0,0,P44/O44)</f>
        <v>1</v>
      </c>
      <c r="R44" s="54">
        <v>11241.35</v>
      </c>
      <c r="S44" s="45">
        <f>IF(P44=0,0,R44/P44)</f>
        <v>1</v>
      </c>
      <c r="T44" s="44">
        <f>(P44-R44)</f>
        <v>0</v>
      </c>
      <c r="U44" s="15">
        <f>IF(P44=0,0,T44/P44)</f>
        <v>0</v>
      </c>
    </row>
    <row r="45" spans="1:21">
      <c r="A45" s="23">
        <v>39</v>
      </c>
      <c r="B45" s="11" t="s">
        <v>22</v>
      </c>
      <c r="C45" s="29"/>
      <c r="D45" s="22" t="s">
        <v>255</v>
      </c>
      <c r="E45" s="30" t="s">
        <v>34</v>
      </c>
      <c r="F45" s="59" t="s">
        <v>268</v>
      </c>
      <c r="G45" s="20"/>
      <c r="H45" s="14">
        <v>1</v>
      </c>
      <c r="I45" s="14"/>
      <c r="J45" s="14">
        <v>1</v>
      </c>
      <c r="K45" s="14"/>
      <c r="L45" s="14"/>
      <c r="M45" s="13"/>
      <c r="N45" s="15"/>
      <c r="O45" s="54"/>
      <c r="P45" s="54"/>
      <c r="Q45" s="45"/>
      <c r="R45" s="54"/>
      <c r="S45" s="45"/>
      <c r="T45" s="44"/>
      <c r="U45" s="15"/>
    </row>
    <row r="46" spans="1:21">
      <c r="A46" s="23">
        <v>40</v>
      </c>
      <c r="B46" s="11" t="s">
        <v>22</v>
      </c>
      <c r="C46" s="29"/>
      <c r="D46" s="22" t="s">
        <v>256</v>
      </c>
      <c r="E46" s="30" t="s">
        <v>51</v>
      </c>
      <c r="F46" s="59" t="s">
        <v>269</v>
      </c>
      <c r="G46" s="20"/>
      <c r="H46" s="14">
        <v>8</v>
      </c>
      <c r="I46" s="14"/>
      <c r="J46" s="14">
        <v>4</v>
      </c>
      <c r="K46" s="14"/>
      <c r="L46" s="14"/>
      <c r="M46" s="13"/>
      <c r="N46" s="15"/>
      <c r="O46" s="54"/>
      <c r="P46" s="54"/>
      <c r="Q46" s="45"/>
      <c r="R46" s="54"/>
      <c r="S46" s="45"/>
      <c r="T46" s="44"/>
      <c r="U46" s="15"/>
    </row>
    <row r="47" spans="1:21">
      <c r="A47" s="23">
        <v>41</v>
      </c>
      <c r="B47" s="11" t="s">
        <v>257</v>
      </c>
      <c r="C47" s="29"/>
      <c r="D47" s="22" t="s">
        <v>238</v>
      </c>
      <c r="E47" s="30" t="s">
        <v>34</v>
      </c>
      <c r="F47" s="11" t="s">
        <v>239</v>
      </c>
      <c r="G47" s="20">
        <f t="shared" ref="G47:G91" si="12">(P47)</f>
        <v>0</v>
      </c>
      <c r="H47" s="14">
        <v>3</v>
      </c>
      <c r="I47" s="14"/>
      <c r="J47" s="14"/>
      <c r="K47" s="14"/>
      <c r="L47" s="14"/>
      <c r="M47" s="13"/>
      <c r="N47" s="15"/>
      <c r="O47" s="54"/>
      <c r="P47" s="54"/>
      <c r="Q47" s="45"/>
      <c r="R47" s="54"/>
      <c r="S47" s="45"/>
      <c r="T47" s="44"/>
      <c r="U47" s="15"/>
    </row>
    <row r="48" spans="1:21">
      <c r="A48" s="23">
        <v>42</v>
      </c>
      <c r="B48" s="11" t="s">
        <v>22</v>
      </c>
      <c r="C48" s="29"/>
      <c r="D48" s="25" t="s">
        <v>52</v>
      </c>
      <c r="E48" s="30" t="s">
        <v>30</v>
      </c>
      <c r="F48" s="11" t="s">
        <v>125</v>
      </c>
      <c r="G48" s="20">
        <f t="shared" si="12"/>
        <v>43257.21</v>
      </c>
      <c r="H48" s="14">
        <v>56</v>
      </c>
      <c r="I48" s="14">
        <v>7</v>
      </c>
      <c r="J48" s="14">
        <v>35</v>
      </c>
      <c r="K48" s="14">
        <v>32</v>
      </c>
      <c r="L48" s="14">
        <v>48</v>
      </c>
      <c r="M48" s="13">
        <v>17</v>
      </c>
      <c r="N48" s="15">
        <f>IF(H48=0,0,K48/H48)</f>
        <v>0.5714285714285714</v>
      </c>
      <c r="O48" s="54">
        <v>43257.21</v>
      </c>
      <c r="P48" s="54">
        <v>43257.21</v>
      </c>
      <c r="Q48" s="45">
        <f>IF(O48=0,0,P48/O48)</f>
        <v>1</v>
      </c>
      <c r="R48" s="54">
        <v>40054.68</v>
      </c>
      <c r="S48" s="45">
        <f>IF(P48=0,0,R48/P48)</f>
        <v>0.92596540553586326</v>
      </c>
      <c r="T48" s="44">
        <f>(P48-R48)</f>
        <v>3202.5299999999988</v>
      </c>
      <c r="U48" s="15">
        <f>IF(P48=0,0,T48/P48)</f>
        <v>7.403459446413671E-2</v>
      </c>
    </row>
    <row r="49" spans="1:21">
      <c r="A49" s="23">
        <v>43</v>
      </c>
      <c r="B49" s="11" t="s">
        <v>22</v>
      </c>
      <c r="C49" s="29"/>
      <c r="D49" s="25" t="s">
        <v>240</v>
      </c>
      <c r="E49" s="30" t="s">
        <v>34</v>
      </c>
      <c r="F49" s="11" t="s">
        <v>241</v>
      </c>
      <c r="G49" s="20">
        <f t="shared" si="12"/>
        <v>0</v>
      </c>
      <c r="H49" s="14">
        <v>1</v>
      </c>
      <c r="I49" s="14"/>
      <c r="J49" s="14"/>
      <c r="K49" s="14"/>
      <c r="L49" s="14"/>
      <c r="M49" s="13"/>
      <c r="N49" s="15"/>
      <c r="O49" s="54"/>
      <c r="P49" s="54"/>
      <c r="Q49" s="45"/>
      <c r="R49" s="54"/>
      <c r="S49" s="45"/>
      <c r="T49" s="44"/>
      <c r="U49" s="15"/>
    </row>
    <row r="50" spans="1:21">
      <c r="A50" s="23">
        <v>44</v>
      </c>
      <c r="B50" s="11" t="s">
        <v>22</v>
      </c>
      <c r="C50" s="29"/>
      <c r="D50" s="25" t="s">
        <v>71</v>
      </c>
      <c r="E50" s="35" t="s">
        <v>51</v>
      </c>
      <c r="F50" s="11" t="s">
        <v>126</v>
      </c>
      <c r="G50" s="20">
        <f t="shared" si="12"/>
        <v>7452.86</v>
      </c>
      <c r="H50" s="14">
        <v>19</v>
      </c>
      <c r="I50" s="14">
        <v>0</v>
      </c>
      <c r="J50" s="14">
        <v>8</v>
      </c>
      <c r="K50" s="14">
        <v>17</v>
      </c>
      <c r="L50" s="14">
        <v>22</v>
      </c>
      <c r="M50" s="13">
        <v>15</v>
      </c>
      <c r="N50" s="15">
        <f>IF(H50=0,0,K50/H50)</f>
        <v>0.89473684210526316</v>
      </c>
      <c r="O50" s="54">
        <v>7452.86</v>
      </c>
      <c r="P50" s="54">
        <v>7452.86</v>
      </c>
      <c r="Q50" s="45">
        <f>IF(O50=0,0,P50/O50)</f>
        <v>1</v>
      </c>
      <c r="R50" s="54">
        <v>7452.86</v>
      </c>
      <c r="S50" s="45">
        <f>IF(P50=0,0,R50/P50)</f>
        <v>1</v>
      </c>
      <c r="T50" s="44">
        <f>(P50-R50)</f>
        <v>0</v>
      </c>
      <c r="U50" s="15">
        <f>IF(P50=0,0,T50/P50)</f>
        <v>0</v>
      </c>
    </row>
    <row r="51" spans="1:21">
      <c r="A51" s="23">
        <v>45</v>
      </c>
      <c r="B51" s="11" t="s">
        <v>22</v>
      </c>
      <c r="C51" s="29"/>
      <c r="D51" s="25" t="s">
        <v>242</v>
      </c>
      <c r="E51" s="35" t="s">
        <v>30</v>
      </c>
      <c r="F51" s="11" t="s">
        <v>243</v>
      </c>
      <c r="G51" s="20">
        <f t="shared" si="12"/>
        <v>0</v>
      </c>
      <c r="H51" s="14">
        <v>6</v>
      </c>
      <c r="I51" s="14"/>
      <c r="J51" s="14">
        <v>2</v>
      </c>
      <c r="K51" s="14"/>
      <c r="L51" s="14"/>
      <c r="M51" s="13"/>
      <c r="N51" s="15"/>
      <c r="O51" s="54"/>
      <c r="P51" s="54"/>
      <c r="Q51" s="45"/>
      <c r="R51" s="54"/>
      <c r="S51" s="45"/>
      <c r="T51" s="44"/>
      <c r="U51" s="15"/>
    </row>
    <row r="52" spans="1:21" ht="18.75" customHeight="1">
      <c r="A52" s="23">
        <v>46</v>
      </c>
      <c r="B52" s="11" t="s">
        <v>22</v>
      </c>
      <c r="C52" s="29"/>
      <c r="D52" s="22" t="s">
        <v>53</v>
      </c>
      <c r="E52" s="30" t="s">
        <v>34</v>
      </c>
      <c r="F52" s="11" t="s">
        <v>127</v>
      </c>
      <c r="G52" s="20">
        <f t="shared" si="12"/>
        <v>15464.56</v>
      </c>
      <c r="H52" s="14">
        <v>22</v>
      </c>
      <c r="I52" s="14">
        <v>4</v>
      </c>
      <c r="J52" s="14">
        <v>17</v>
      </c>
      <c r="K52" s="14">
        <v>16</v>
      </c>
      <c r="L52" s="14">
        <v>19</v>
      </c>
      <c r="M52" s="13">
        <v>3</v>
      </c>
      <c r="N52" s="15">
        <f t="shared" ref="N52:N61" si="13">IF(H52=0,0,K52/H52)</f>
        <v>0.72727272727272729</v>
      </c>
      <c r="O52" s="55">
        <v>15464.56</v>
      </c>
      <c r="P52" s="55">
        <v>15464.56</v>
      </c>
      <c r="Q52" s="45">
        <f t="shared" ref="Q52:Q58" si="14">IF(O52=0,0,P52/O52)</f>
        <v>1</v>
      </c>
      <c r="R52" s="55">
        <v>15464.56</v>
      </c>
      <c r="S52" s="45">
        <f>IF(P52=0,0,R52/P52)</f>
        <v>1</v>
      </c>
      <c r="T52" s="44">
        <f t="shared" ref="T52:T91" si="15">(P52-R52)</f>
        <v>0</v>
      </c>
      <c r="U52" s="15">
        <f>IF(P52=0,0,T52/P52)</f>
        <v>0</v>
      </c>
    </row>
    <row r="53" spans="1:21">
      <c r="A53" s="23">
        <v>47</v>
      </c>
      <c r="B53" s="11" t="s">
        <v>22</v>
      </c>
      <c r="C53" s="29"/>
      <c r="D53" s="22" t="s">
        <v>201</v>
      </c>
      <c r="E53" s="30" t="s">
        <v>51</v>
      </c>
      <c r="F53" s="11" t="s">
        <v>202</v>
      </c>
      <c r="G53" s="20">
        <f t="shared" si="12"/>
        <v>1811.68</v>
      </c>
      <c r="H53" s="14">
        <v>48</v>
      </c>
      <c r="I53" s="14">
        <v>2</v>
      </c>
      <c r="J53" s="14">
        <v>23</v>
      </c>
      <c r="K53" s="14">
        <v>14</v>
      </c>
      <c r="L53" s="14">
        <v>16</v>
      </c>
      <c r="M53" s="13">
        <v>3</v>
      </c>
      <c r="N53" s="15">
        <f t="shared" si="13"/>
        <v>0.29166666666666669</v>
      </c>
      <c r="O53" s="54">
        <v>1811.68</v>
      </c>
      <c r="P53" s="54">
        <v>1811.68</v>
      </c>
      <c r="Q53" s="45">
        <f t="shared" si="14"/>
        <v>1</v>
      </c>
      <c r="R53" s="54">
        <v>745.04</v>
      </c>
      <c r="S53" s="45">
        <v>0</v>
      </c>
      <c r="T53" s="44">
        <f t="shared" si="15"/>
        <v>1066.6400000000001</v>
      </c>
      <c r="U53" s="15">
        <v>0</v>
      </c>
    </row>
    <row r="54" spans="1:21">
      <c r="A54" s="23">
        <v>48</v>
      </c>
      <c r="B54" s="11" t="s">
        <v>22</v>
      </c>
      <c r="C54" s="29"/>
      <c r="D54" s="24" t="s">
        <v>128</v>
      </c>
      <c r="E54" s="30" t="s">
        <v>34</v>
      </c>
      <c r="F54" s="11" t="s">
        <v>129</v>
      </c>
      <c r="G54" s="20">
        <f t="shared" si="12"/>
        <v>7040.95</v>
      </c>
      <c r="H54" s="14">
        <v>15</v>
      </c>
      <c r="I54" s="14">
        <v>1</v>
      </c>
      <c r="J54" s="14">
        <v>7</v>
      </c>
      <c r="K54" s="14">
        <v>7</v>
      </c>
      <c r="L54" s="14">
        <v>13</v>
      </c>
      <c r="M54" s="13">
        <v>5</v>
      </c>
      <c r="N54" s="15">
        <f t="shared" si="13"/>
        <v>0.46666666666666667</v>
      </c>
      <c r="O54" s="54">
        <v>7040.95</v>
      </c>
      <c r="P54" s="54">
        <v>7040.95</v>
      </c>
      <c r="Q54" s="45">
        <f t="shared" si="14"/>
        <v>1</v>
      </c>
      <c r="R54" s="54">
        <v>7040.95</v>
      </c>
      <c r="S54" s="45">
        <f t="shared" ref="S54:S92" si="16">IF(P54=0,0,R54/P54)</f>
        <v>1</v>
      </c>
      <c r="T54" s="44">
        <f t="shared" si="15"/>
        <v>0</v>
      </c>
      <c r="U54" s="15">
        <f t="shared" ref="U54:U92" si="17">IF(P54=0,0,T54/P54)</f>
        <v>0</v>
      </c>
    </row>
    <row r="55" spans="1:21">
      <c r="A55" s="23">
        <v>49</v>
      </c>
      <c r="B55" s="11" t="s">
        <v>22</v>
      </c>
      <c r="C55" s="29"/>
      <c r="D55" s="24" t="s">
        <v>130</v>
      </c>
      <c r="E55" s="30" t="s">
        <v>26</v>
      </c>
      <c r="F55" s="11" t="s">
        <v>131</v>
      </c>
      <c r="G55" s="20">
        <f t="shared" si="12"/>
        <v>55702.080000000002</v>
      </c>
      <c r="H55" s="14">
        <v>31</v>
      </c>
      <c r="I55" s="14">
        <v>2</v>
      </c>
      <c r="J55" s="14">
        <v>20</v>
      </c>
      <c r="K55" s="14">
        <v>23</v>
      </c>
      <c r="L55" s="14">
        <v>36</v>
      </c>
      <c r="M55" s="13">
        <v>15</v>
      </c>
      <c r="N55" s="15">
        <f t="shared" si="13"/>
        <v>0.74193548387096775</v>
      </c>
      <c r="O55" s="54">
        <v>55702.080000000002</v>
      </c>
      <c r="P55" s="54">
        <v>55702.080000000002</v>
      </c>
      <c r="Q55" s="45">
        <f t="shared" si="14"/>
        <v>1</v>
      </c>
      <c r="R55" s="54">
        <v>55702.080000000002</v>
      </c>
      <c r="S55" s="45">
        <f t="shared" si="16"/>
        <v>1</v>
      </c>
      <c r="T55" s="44">
        <f t="shared" si="15"/>
        <v>0</v>
      </c>
      <c r="U55" s="15">
        <f t="shared" si="17"/>
        <v>0</v>
      </c>
    </row>
    <row r="56" spans="1:21">
      <c r="A56" s="23">
        <v>50</v>
      </c>
      <c r="B56" s="11" t="s">
        <v>22</v>
      </c>
      <c r="C56" s="29"/>
      <c r="D56" s="22" t="s">
        <v>72</v>
      </c>
      <c r="E56" s="30" t="s">
        <v>34</v>
      </c>
      <c r="F56" s="11" t="s">
        <v>132</v>
      </c>
      <c r="G56" s="20">
        <f t="shared" si="12"/>
        <v>8963.5300000000007</v>
      </c>
      <c r="H56" s="14">
        <v>11</v>
      </c>
      <c r="I56" s="14">
        <v>1</v>
      </c>
      <c r="J56" s="14">
        <v>10</v>
      </c>
      <c r="K56" s="14">
        <v>7</v>
      </c>
      <c r="L56" s="14">
        <v>13</v>
      </c>
      <c r="M56" s="13">
        <v>4</v>
      </c>
      <c r="N56" s="15">
        <f t="shared" si="13"/>
        <v>0.63636363636363635</v>
      </c>
      <c r="O56" s="54">
        <v>8963.5300000000007</v>
      </c>
      <c r="P56" s="54">
        <v>8963.5300000000007</v>
      </c>
      <c r="Q56" s="45">
        <f t="shared" si="14"/>
        <v>1</v>
      </c>
      <c r="R56" s="54">
        <v>8963.5300000000007</v>
      </c>
      <c r="S56" s="45">
        <f t="shared" si="16"/>
        <v>1</v>
      </c>
      <c r="T56" s="44">
        <f t="shared" si="15"/>
        <v>0</v>
      </c>
      <c r="U56" s="15">
        <f t="shared" si="17"/>
        <v>0</v>
      </c>
    </row>
    <row r="57" spans="1:21">
      <c r="A57" s="23">
        <v>51</v>
      </c>
      <c r="B57" s="11" t="s">
        <v>22</v>
      </c>
      <c r="C57" s="29"/>
      <c r="D57" s="25" t="s">
        <v>54</v>
      </c>
      <c r="E57" s="30" t="s">
        <v>30</v>
      </c>
      <c r="F57" s="11" t="s">
        <v>133</v>
      </c>
      <c r="G57" s="20">
        <f t="shared" si="12"/>
        <v>35886.879999999997</v>
      </c>
      <c r="H57" s="14">
        <v>33</v>
      </c>
      <c r="I57" s="14">
        <v>4</v>
      </c>
      <c r="J57" s="14">
        <v>22</v>
      </c>
      <c r="K57" s="14">
        <v>15</v>
      </c>
      <c r="L57" s="14">
        <v>29</v>
      </c>
      <c r="M57" s="13">
        <v>7</v>
      </c>
      <c r="N57" s="15">
        <f t="shared" si="13"/>
        <v>0.45454545454545453</v>
      </c>
      <c r="O57" s="54">
        <v>35886.879999999997</v>
      </c>
      <c r="P57" s="54">
        <v>35886.879999999997</v>
      </c>
      <c r="Q57" s="45">
        <f t="shared" si="14"/>
        <v>1</v>
      </c>
      <c r="R57" s="54">
        <v>35886.879999999997</v>
      </c>
      <c r="S57" s="45">
        <f t="shared" si="16"/>
        <v>1</v>
      </c>
      <c r="T57" s="44">
        <f t="shared" si="15"/>
        <v>0</v>
      </c>
      <c r="U57" s="15">
        <f t="shared" si="17"/>
        <v>0</v>
      </c>
    </row>
    <row r="58" spans="1:21">
      <c r="A58" s="23">
        <v>52</v>
      </c>
      <c r="B58" s="11" t="s">
        <v>22</v>
      </c>
      <c r="C58" s="29"/>
      <c r="D58" s="25" t="s">
        <v>55</v>
      </c>
      <c r="E58" s="30" t="s">
        <v>56</v>
      </c>
      <c r="F58" s="11" t="s">
        <v>134</v>
      </c>
      <c r="G58" s="20">
        <f t="shared" si="12"/>
        <v>14533.64</v>
      </c>
      <c r="H58" s="14">
        <v>50</v>
      </c>
      <c r="I58" s="14">
        <v>2</v>
      </c>
      <c r="J58" s="14">
        <v>42</v>
      </c>
      <c r="K58" s="14">
        <v>21</v>
      </c>
      <c r="L58" s="14">
        <v>38</v>
      </c>
      <c r="M58" s="13">
        <v>15</v>
      </c>
      <c r="N58" s="15">
        <f t="shared" si="13"/>
        <v>0.42</v>
      </c>
      <c r="O58" s="54">
        <v>14533.64</v>
      </c>
      <c r="P58" s="54">
        <v>14533.64</v>
      </c>
      <c r="Q58" s="45">
        <f t="shared" si="14"/>
        <v>1</v>
      </c>
      <c r="R58" s="54">
        <v>14533.64</v>
      </c>
      <c r="S58" s="45">
        <f t="shared" si="16"/>
        <v>1</v>
      </c>
      <c r="T58" s="44">
        <f t="shared" si="15"/>
        <v>0</v>
      </c>
      <c r="U58" s="15">
        <f t="shared" si="17"/>
        <v>0</v>
      </c>
    </row>
    <row r="59" spans="1:21">
      <c r="A59" s="23">
        <v>53</v>
      </c>
      <c r="B59" s="59" t="s">
        <v>257</v>
      </c>
      <c r="C59" s="29"/>
      <c r="D59" s="25" t="s">
        <v>244</v>
      </c>
      <c r="E59" s="30" t="s">
        <v>34</v>
      </c>
      <c r="F59" s="11" t="s">
        <v>245</v>
      </c>
      <c r="G59" s="20">
        <f t="shared" si="12"/>
        <v>1218</v>
      </c>
      <c r="H59" s="14">
        <v>3</v>
      </c>
      <c r="I59" s="14"/>
      <c r="J59" s="14"/>
      <c r="K59" s="14">
        <v>3</v>
      </c>
      <c r="L59" s="14">
        <v>1</v>
      </c>
      <c r="M59" s="13">
        <v>2</v>
      </c>
      <c r="N59" s="15">
        <f t="shared" si="13"/>
        <v>1</v>
      </c>
      <c r="O59" s="54">
        <v>1218</v>
      </c>
      <c r="P59" s="54">
        <v>1218</v>
      </c>
      <c r="Q59" s="45"/>
      <c r="R59" s="54">
        <v>1218</v>
      </c>
      <c r="S59" s="45">
        <f t="shared" si="16"/>
        <v>1</v>
      </c>
      <c r="T59" s="44">
        <f t="shared" si="15"/>
        <v>0</v>
      </c>
      <c r="U59" s="15">
        <f t="shared" si="17"/>
        <v>0</v>
      </c>
    </row>
    <row r="60" spans="1:21">
      <c r="A60" s="23">
        <v>54</v>
      </c>
      <c r="B60" s="11" t="s">
        <v>22</v>
      </c>
      <c r="C60" s="29"/>
      <c r="D60" s="24" t="s">
        <v>135</v>
      </c>
      <c r="E60" s="30" t="s">
        <v>34</v>
      </c>
      <c r="F60" s="11" t="s">
        <v>136</v>
      </c>
      <c r="G60" s="20">
        <f t="shared" si="12"/>
        <v>14029.81</v>
      </c>
      <c r="H60" s="14">
        <v>20</v>
      </c>
      <c r="I60" s="14">
        <v>0</v>
      </c>
      <c r="J60" s="14">
        <v>15</v>
      </c>
      <c r="K60" s="14">
        <v>9</v>
      </c>
      <c r="L60" s="14">
        <v>18</v>
      </c>
      <c r="M60" s="13">
        <v>6</v>
      </c>
      <c r="N60" s="15">
        <f t="shared" si="13"/>
        <v>0.45</v>
      </c>
      <c r="O60" s="54">
        <v>14029.81</v>
      </c>
      <c r="P60" s="54">
        <v>14029.81</v>
      </c>
      <c r="Q60" s="45">
        <f t="shared" ref="Q60:Q92" si="18">IF(O60=0,0,P60/O60)</f>
        <v>1</v>
      </c>
      <c r="R60" s="54">
        <v>14029.81</v>
      </c>
      <c r="S60" s="45">
        <f t="shared" si="16"/>
        <v>1</v>
      </c>
      <c r="T60" s="44">
        <f t="shared" si="15"/>
        <v>0</v>
      </c>
      <c r="U60" s="15">
        <f t="shared" si="17"/>
        <v>0</v>
      </c>
    </row>
    <row r="61" spans="1:21">
      <c r="A61" s="23">
        <v>55</v>
      </c>
      <c r="B61" s="11" t="s">
        <v>22</v>
      </c>
      <c r="C61" s="29"/>
      <c r="D61" s="60" t="s">
        <v>57</v>
      </c>
      <c r="E61" s="30" t="s">
        <v>26</v>
      </c>
      <c r="F61" s="11" t="s">
        <v>137</v>
      </c>
      <c r="G61" s="20">
        <f t="shared" si="12"/>
        <v>24606.9</v>
      </c>
      <c r="H61" s="14">
        <v>36</v>
      </c>
      <c r="I61" s="14">
        <v>1</v>
      </c>
      <c r="J61" s="14">
        <v>28</v>
      </c>
      <c r="K61" s="14">
        <v>22</v>
      </c>
      <c r="L61" s="14">
        <v>26</v>
      </c>
      <c r="M61" s="13">
        <v>5</v>
      </c>
      <c r="N61" s="15">
        <f t="shared" si="13"/>
        <v>0.61111111111111116</v>
      </c>
      <c r="O61" s="54">
        <v>24606.9</v>
      </c>
      <c r="P61" s="54">
        <v>24606.9</v>
      </c>
      <c r="Q61" s="45">
        <f t="shared" si="18"/>
        <v>1</v>
      </c>
      <c r="R61" s="54">
        <v>24606.9</v>
      </c>
      <c r="S61" s="45">
        <f t="shared" si="16"/>
        <v>1</v>
      </c>
      <c r="T61" s="44">
        <f t="shared" si="15"/>
        <v>0</v>
      </c>
      <c r="U61" s="15">
        <f t="shared" si="17"/>
        <v>0</v>
      </c>
    </row>
    <row r="62" spans="1:21">
      <c r="A62" s="23">
        <v>56</v>
      </c>
      <c r="B62" s="11" t="s">
        <v>22</v>
      </c>
      <c r="C62" s="29"/>
      <c r="D62" s="25" t="s">
        <v>206</v>
      </c>
      <c r="E62" s="30" t="s">
        <v>75</v>
      </c>
      <c r="F62" s="11" t="s">
        <v>207</v>
      </c>
      <c r="G62" s="20">
        <f t="shared" si="12"/>
        <v>12288.91</v>
      </c>
      <c r="H62" s="14">
        <v>15</v>
      </c>
      <c r="I62" s="14">
        <v>0</v>
      </c>
      <c r="J62" s="14">
        <v>13</v>
      </c>
      <c r="K62" s="14">
        <v>11</v>
      </c>
      <c r="L62" s="14">
        <v>16</v>
      </c>
      <c r="M62" s="13">
        <v>7</v>
      </c>
      <c r="N62" s="15">
        <v>0</v>
      </c>
      <c r="O62" s="54">
        <v>12288.91</v>
      </c>
      <c r="P62" s="54">
        <v>12288.91</v>
      </c>
      <c r="Q62" s="45">
        <f t="shared" si="18"/>
        <v>1</v>
      </c>
      <c r="R62" s="54">
        <v>12288.91</v>
      </c>
      <c r="S62" s="45">
        <f t="shared" si="16"/>
        <v>1</v>
      </c>
      <c r="T62" s="44">
        <f t="shared" si="15"/>
        <v>0</v>
      </c>
      <c r="U62" s="15">
        <f t="shared" si="17"/>
        <v>0</v>
      </c>
    </row>
    <row r="63" spans="1:21">
      <c r="A63" s="23">
        <v>57</v>
      </c>
      <c r="B63" s="11" t="s">
        <v>22</v>
      </c>
      <c r="C63" s="29"/>
      <c r="D63" s="24" t="s">
        <v>138</v>
      </c>
      <c r="E63" s="24" t="s">
        <v>47</v>
      </c>
      <c r="F63" s="11" t="s">
        <v>139</v>
      </c>
      <c r="G63" s="20">
        <f t="shared" si="12"/>
        <v>3595.51</v>
      </c>
      <c r="H63" s="14">
        <v>15</v>
      </c>
      <c r="I63" s="14">
        <v>1</v>
      </c>
      <c r="J63" s="14">
        <v>4</v>
      </c>
      <c r="K63" s="14">
        <v>10</v>
      </c>
      <c r="L63" s="14">
        <v>11</v>
      </c>
      <c r="M63" s="13">
        <v>9</v>
      </c>
      <c r="N63" s="15">
        <f t="shared" ref="N63:N73" si="19">IF(H63=0,0,K63/H63)</f>
        <v>0.66666666666666663</v>
      </c>
      <c r="O63" s="55">
        <v>3595.51</v>
      </c>
      <c r="P63" s="55">
        <v>3595.51</v>
      </c>
      <c r="Q63" s="45">
        <f t="shared" si="18"/>
        <v>1</v>
      </c>
      <c r="R63" s="55">
        <v>3230.11</v>
      </c>
      <c r="S63" s="45">
        <f t="shared" si="16"/>
        <v>0.89837324885760295</v>
      </c>
      <c r="T63" s="44">
        <f t="shared" si="15"/>
        <v>365.40000000000009</v>
      </c>
      <c r="U63" s="15">
        <f t="shared" si="17"/>
        <v>0.10162675114239707</v>
      </c>
    </row>
    <row r="64" spans="1:21">
      <c r="A64" s="23">
        <v>58</v>
      </c>
      <c r="B64" s="11" t="s">
        <v>22</v>
      </c>
      <c r="C64" s="29"/>
      <c r="D64" s="25" t="s">
        <v>73</v>
      </c>
      <c r="E64" s="24" t="s">
        <v>26</v>
      </c>
      <c r="F64" s="11" t="s">
        <v>140</v>
      </c>
      <c r="G64" s="20">
        <f t="shared" si="12"/>
        <v>0</v>
      </c>
      <c r="H64" s="14">
        <v>6</v>
      </c>
      <c r="I64" s="14">
        <v>3</v>
      </c>
      <c r="J64" s="14">
        <v>3</v>
      </c>
      <c r="K64" s="14">
        <v>0</v>
      </c>
      <c r="L64" s="14">
        <v>0</v>
      </c>
      <c r="M64" s="13">
        <v>0</v>
      </c>
      <c r="N64" s="15">
        <f t="shared" si="19"/>
        <v>0</v>
      </c>
      <c r="O64" s="54">
        <v>1</v>
      </c>
      <c r="P64" s="54"/>
      <c r="Q64" s="45">
        <f t="shared" si="18"/>
        <v>0</v>
      </c>
      <c r="R64" s="54"/>
      <c r="S64" s="45">
        <f t="shared" si="16"/>
        <v>0</v>
      </c>
      <c r="T64" s="44">
        <f t="shared" si="15"/>
        <v>0</v>
      </c>
      <c r="U64" s="15">
        <f t="shared" si="17"/>
        <v>0</v>
      </c>
    </row>
    <row r="65" spans="1:21">
      <c r="A65" s="23">
        <v>59</v>
      </c>
      <c r="B65" s="11" t="s">
        <v>22</v>
      </c>
      <c r="C65" s="29"/>
      <c r="D65" s="24" t="s">
        <v>141</v>
      </c>
      <c r="E65" s="39" t="s">
        <v>142</v>
      </c>
      <c r="F65" s="11" t="s">
        <v>143</v>
      </c>
      <c r="G65" s="20">
        <f t="shared" si="12"/>
        <v>1767.29</v>
      </c>
      <c r="H65" s="14">
        <v>8</v>
      </c>
      <c r="I65" s="14">
        <v>0</v>
      </c>
      <c r="J65" s="14">
        <v>7</v>
      </c>
      <c r="K65" s="14">
        <v>4</v>
      </c>
      <c r="L65" s="14">
        <v>5</v>
      </c>
      <c r="M65" s="13">
        <v>0</v>
      </c>
      <c r="N65" s="15">
        <f t="shared" si="19"/>
        <v>0.5</v>
      </c>
      <c r="O65" s="54">
        <v>1767.29</v>
      </c>
      <c r="P65" s="54">
        <v>1767.29</v>
      </c>
      <c r="Q65" s="45">
        <f t="shared" si="18"/>
        <v>1</v>
      </c>
      <c r="R65" s="54">
        <v>1767.29</v>
      </c>
      <c r="S65" s="45">
        <f t="shared" si="16"/>
        <v>1</v>
      </c>
      <c r="T65" s="44">
        <f t="shared" si="15"/>
        <v>0</v>
      </c>
      <c r="U65" s="15">
        <f t="shared" si="17"/>
        <v>0</v>
      </c>
    </row>
    <row r="66" spans="1:21">
      <c r="A66" s="23">
        <v>60</v>
      </c>
      <c r="B66" s="11" t="s">
        <v>22</v>
      </c>
      <c r="C66" s="29"/>
      <c r="D66" s="25" t="s">
        <v>144</v>
      </c>
      <c r="E66" s="30" t="s">
        <v>34</v>
      </c>
      <c r="F66" s="11" t="s">
        <v>184</v>
      </c>
      <c r="G66" s="20">
        <f t="shared" si="12"/>
        <v>13200.73</v>
      </c>
      <c r="H66" s="14">
        <v>15</v>
      </c>
      <c r="I66" s="14">
        <v>2</v>
      </c>
      <c r="J66" s="14">
        <v>12</v>
      </c>
      <c r="K66" s="14">
        <v>12</v>
      </c>
      <c r="L66" s="14">
        <v>16</v>
      </c>
      <c r="M66" s="13">
        <v>7</v>
      </c>
      <c r="N66" s="15">
        <f t="shared" si="19"/>
        <v>0.8</v>
      </c>
      <c r="O66" s="54">
        <v>13200.73</v>
      </c>
      <c r="P66" s="54">
        <v>13200.73</v>
      </c>
      <c r="Q66" s="45">
        <f t="shared" si="18"/>
        <v>1</v>
      </c>
      <c r="R66" s="54">
        <v>13200.73</v>
      </c>
      <c r="S66" s="45">
        <f t="shared" si="16"/>
        <v>1</v>
      </c>
      <c r="T66" s="44">
        <f t="shared" si="15"/>
        <v>0</v>
      </c>
      <c r="U66" s="15">
        <f t="shared" si="17"/>
        <v>0</v>
      </c>
    </row>
    <row r="67" spans="1:21">
      <c r="A67" s="23">
        <v>61</v>
      </c>
      <c r="B67" s="11" t="s">
        <v>22</v>
      </c>
      <c r="C67" s="29"/>
      <c r="D67" s="25" t="s">
        <v>146</v>
      </c>
      <c r="E67" s="30" t="s">
        <v>34</v>
      </c>
      <c r="F67" s="11" t="s">
        <v>147</v>
      </c>
      <c r="G67" s="20">
        <f t="shared" si="12"/>
        <v>0</v>
      </c>
      <c r="H67" s="14">
        <f>SUM(I67+J67)</f>
        <v>0</v>
      </c>
      <c r="I67" s="14">
        <v>0</v>
      </c>
      <c r="J67" s="14">
        <v>0</v>
      </c>
      <c r="K67" s="14">
        <v>0</v>
      </c>
      <c r="L67" s="14">
        <v>0</v>
      </c>
      <c r="M67" s="13">
        <v>0</v>
      </c>
      <c r="N67" s="15">
        <f t="shared" si="19"/>
        <v>0</v>
      </c>
      <c r="O67" s="54">
        <v>1</v>
      </c>
      <c r="P67" s="54"/>
      <c r="Q67" s="45">
        <f t="shared" si="18"/>
        <v>0</v>
      </c>
      <c r="R67" s="54"/>
      <c r="S67" s="45">
        <f t="shared" si="16"/>
        <v>0</v>
      </c>
      <c r="T67" s="44">
        <f t="shared" si="15"/>
        <v>0</v>
      </c>
      <c r="U67" s="15">
        <f t="shared" si="17"/>
        <v>0</v>
      </c>
    </row>
    <row r="68" spans="1:21" ht="17.25" customHeight="1">
      <c r="A68" s="23">
        <v>62</v>
      </c>
      <c r="B68" s="11" t="s">
        <v>22</v>
      </c>
      <c r="C68" s="29"/>
      <c r="D68" s="42" t="s">
        <v>148</v>
      </c>
      <c r="E68" s="24" t="s">
        <v>34</v>
      </c>
      <c r="F68" s="11" t="s">
        <v>149</v>
      </c>
      <c r="G68" s="20">
        <f t="shared" si="12"/>
        <v>0</v>
      </c>
      <c r="H68" s="14">
        <v>14</v>
      </c>
      <c r="I68" s="14">
        <v>4</v>
      </c>
      <c r="J68" s="14">
        <v>8</v>
      </c>
      <c r="K68" s="14">
        <v>1</v>
      </c>
      <c r="L68" s="14">
        <v>0</v>
      </c>
      <c r="M68" s="13">
        <v>1</v>
      </c>
      <c r="N68" s="15">
        <f t="shared" si="19"/>
        <v>7.1428571428571425E-2</v>
      </c>
      <c r="O68" s="54">
        <v>1</v>
      </c>
      <c r="P68" s="54"/>
      <c r="Q68" s="45">
        <f t="shared" si="18"/>
        <v>0</v>
      </c>
      <c r="R68" s="54"/>
      <c r="S68" s="45">
        <f t="shared" si="16"/>
        <v>0</v>
      </c>
      <c r="T68" s="44">
        <f t="shared" si="15"/>
        <v>0</v>
      </c>
      <c r="U68" s="15">
        <f t="shared" si="17"/>
        <v>0</v>
      </c>
    </row>
    <row r="69" spans="1:21">
      <c r="A69" s="23">
        <v>63</v>
      </c>
      <c r="B69" s="11" t="s">
        <v>22</v>
      </c>
      <c r="C69" s="29"/>
      <c r="D69" s="42" t="s">
        <v>150</v>
      </c>
      <c r="E69" s="24" t="s">
        <v>34</v>
      </c>
      <c r="F69" s="11" t="s">
        <v>151</v>
      </c>
      <c r="G69" s="20">
        <f t="shared" si="12"/>
        <v>543.83000000000004</v>
      </c>
      <c r="H69" s="14">
        <v>16</v>
      </c>
      <c r="I69" s="14">
        <v>0</v>
      </c>
      <c r="J69" s="14">
        <v>13</v>
      </c>
      <c r="K69" s="14">
        <v>1</v>
      </c>
      <c r="L69" s="14">
        <v>2</v>
      </c>
      <c r="M69" s="13">
        <v>1</v>
      </c>
      <c r="N69" s="15">
        <f t="shared" si="19"/>
        <v>6.25E-2</v>
      </c>
      <c r="O69" s="54">
        <v>543.83000000000004</v>
      </c>
      <c r="P69" s="54">
        <v>543.83000000000004</v>
      </c>
      <c r="Q69" s="45">
        <f t="shared" si="18"/>
        <v>1</v>
      </c>
      <c r="R69" s="54">
        <v>543.83000000000004</v>
      </c>
      <c r="S69" s="45">
        <f t="shared" si="16"/>
        <v>1</v>
      </c>
      <c r="T69" s="44">
        <f t="shared" si="15"/>
        <v>0</v>
      </c>
      <c r="U69" s="15">
        <f t="shared" si="17"/>
        <v>0</v>
      </c>
    </row>
    <row r="70" spans="1:21">
      <c r="A70" s="23">
        <v>64</v>
      </c>
      <c r="B70" s="11" t="s">
        <v>22</v>
      </c>
      <c r="C70" s="29"/>
      <c r="D70" s="42" t="s">
        <v>152</v>
      </c>
      <c r="E70" s="24" t="s">
        <v>34</v>
      </c>
      <c r="F70" s="11" t="s">
        <v>153</v>
      </c>
      <c r="G70" s="20">
        <f t="shared" si="12"/>
        <v>20122.7</v>
      </c>
      <c r="H70" s="14">
        <v>21</v>
      </c>
      <c r="I70" s="14">
        <v>3</v>
      </c>
      <c r="J70" s="14">
        <v>15</v>
      </c>
      <c r="K70" s="14">
        <v>15</v>
      </c>
      <c r="L70" s="14">
        <v>20</v>
      </c>
      <c r="M70" s="13">
        <v>10</v>
      </c>
      <c r="N70" s="15">
        <f t="shared" si="19"/>
        <v>0.7142857142857143</v>
      </c>
      <c r="O70" s="54">
        <v>20122.7</v>
      </c>
      <c r="P70" s="54">
        <v>20122.7</v>
      </c>
      <c r="Q70" s="45">
        <f t="shared" si="18"/>
        <v>1</v>
      </c>
      <c r="R70" s="54">
        <v>20122.7</v>
      </c>
      <c r="S70" s="45">
        <f t="shared" si="16"/>
        <v>1</v>
      </c>
      <c r="T70" s="44">
        <f t="shared" si="15"/>
        <v>0</v>
      </c>
      <c r="U70" s="15">
        <f t="shared" si="17"/>
        <v>0</v>
      </c>
    </row>
    <row r="71" spans="1:21">
      <c r="A71" s="23">
        <v>65</v>
      </c>
      <c r="B71" s="11" t="s">
        <v>22</v>
      </c>
      <c r="C71" s="29"/>
      <c r="D71" s="25" t="s">
        <v>154</v>
      </c>
      <c r="E71" s="24" t="s">
        <v>155</v>
      </c>
      <c r="F71" s="11" t="s">
        <v>156</v>
      </c>
      <c r="G71" s="20">
        <f t="shared" si="12"/>
        <v>4096.87</v>
      </c>
      <c r="H71" s="14">
        <f>SUM(I71+J71)</f>
        <v>6</v>
      </c>
      <c r="I71" s="14">
        <v>0</v>
      </c>
      <c r="J71" s="14">
        <v>6</v>
      </c>
      <c r="K71" s="14">
        <v>5</v>
      </c>
      <c r="L71" s="14">
        <v>7</v>
      </c>
      <c r="M71" s="13">
        <v>1</v>
      </c>
      <c r="N71" s="15">
        <f t="shared" si="19"/>
        <v>0.83333333333333337</v>
      </c>
      <c r="O71" s="54">
        <v>4096.87</v>
      </c>
      <c r="P71" s="54">
        <v>4096.87</v>
      </c>
      <c r="Q71" s="45">
        <f t="shared" si="18"/>
        <v>1</v>
      </c>
      <c r="R71" s="54">
        <v>4096.87</v>
      </c>
      <c r="S71" s="45">
        <f t="shared" si="16"/>
        <v>1</v>
      </c>
      <c r="T71" s="44">
        <f t="shared" si="15"/>
        <v>0</v>
      </c>
      <c r="U71" s="15">
        <f t="shared" si="17"/>
        <v>0</v>
      </c>
    </row>
    <row r="72" spans="1:21">
      <c r="A72" s="23">
        <v>66</v>
      </c>
      <c r="B72" s="11" t="s">
        <v>22</v>
      </c>
      <c r="C72" s="29"/>
      <c r="D72" s="22" t="s">
        <v>33</v>
      </c>
      <c r="E72" s="32" t="s">
        <v>34</v>
      </c>
      <c r="F72" s="11" t="s">
        <v>157</v>
      </c>
      <c r="G72" s="20">
        <f t="shared" si="12"/>
        <v>23160.32</v>
      </c>
      <c r="H72" s="14">
        <v>23</v>
      </c>
      <c r="I72" s="14">
        <v>5</v>
      </c>
      <c r="J72" s="14">
        <v>14</v>
      </c>
      <c r="K72" s="14">
        <v>15</v>
      </c>
      <c r="L72" s="14">
        <v>20</v>
      </c>
      <c r="M72" s="13">
        <v>7</v>
      </c>
      <c r="N72" s="15">
        <f t="shared" si="19"/>
        <v>0.65217391304347827</v>
      </c>
      <c r="O72" s="54">
        <v>23160.32</v>
      </c>
      <c r="P72" s="54">
        <v>23160.32</v>
      </c>
      <c r="Q72" s="45">
        <f t="shared" si="18"/>
        <v>1</v>
      </c>
      <c r="R72" s="54">
        <v>23160.32</v>
      </c>
      <c r="S72" s="45">
        <f t="shared" si="16"/>
        <v>1</v>
      </c>
      <c r="T72" s="44">
        <f t="shared" si="15"/>
        <v>0</v>
      </c>
      <c r="U72" s="15">
        <f t="shared" si="17"/>
        <v>0</v>
      </c>
    </row>
    <row r="73" spans="1:21">
      <c r="A73" s="23">
        <v>67</v>
      </c>
      <c r="B73" s="11" t="s">
        <v>22</v>
      </c>
      <c r="C73" s="29"/>
      <c r="D73" s="24" t="s">
        <v>74</v>
      </c>
      <c r="E73" s="35" t="s">
        <v>75</v>
      </c>
      <c r="F73" s="11" t="s">
        <v>158</v>
      </c>
      <c r="G73" s="20">
        <f t="shared" si="12"/>
        <v>24335.16</v>
      </c>
      <c r="H73" s="14">
        <v>30</v>
      </c>
      <c r="I73" s="14">
        <v>5</v>
      </c>
      <c r="J73" s="14">
        <v>23</v>
      </c>
      <c r="K73" s="14">
        <v>20</v>
      </c>
      <c r="L73" s="14">
        <v>34</v>
      </c>
      <c r="M73" s="13">
        <v>4</v>
      </c>
      <c r="N73" s="15">
        <f t="shared" si="19"/>
        <v>0.66666666666666663</v>
      </c>
      <c r="O73" s="54">
        <v>24335.16</v>
      </c>
      <c r="P73" s="54">
        <v>24335.16</v>
      </c>
      <c r="Q73" s="45">
        <f t="shared" si="18"/>
        <v>1</v>
      </c>
      <c r="R73" s="54">
        <v>24335.16</v>
      </c>
      <c r="S73" s="45">
        <f t="shared" si="16"/>
        <v>1</v>
      </c>
      <c r="T73" s="44">
        <f t="shared" si="15"/>
        <v>0</v>
      </c>
      <c r="U73" s="15">
        <f t="shared" si="17"/>
        <v>0</v>
      </c>
    </row>
    <row r="74" spans="1:21">
      <c r="A74" s="23">
        <v>68</v>
      </c>
      <c r="B74" s="11" t="s">
        <v>22</v>
      </c>
      <c r="C74" s="29"/>
      <c r="D74" s="24" t="s">
        <v>208</v>
      </c>
      <c r="E74" s="35" t="s">
        <v>32</v>
      </c>
      <c r="F74" s="47" t="s">
        <v>209</v>
      </c>
      <c r="G74" s="20">
        <f t="shared" si="12"/>
        <v>7750.29</v>
      </c>
      <c r="H74" s="14">
        <v>18</v>
      </c>
      <c r="I74" s="14">
        <v>0</v>
      </c>
      <c r="J74" s="14">
        <v>11</v>
      </c>
      <c r="K74" s="14">
        <v>7</v>
      </c>
      <c r="L74" s="14">
        <v>11</v>
      </c>
      <c r="M74" s="13">
        <v>3</v>
      </c>
      <c r="N74" s="15">
        <v>0</v>
      </c>
      <c r="O74" s="54">
        <v>7750.29</v>
      </c>
      <c r="P74" s="54">
        <v>7750.29</v>
      </c>
      <c r="Q74" s="45">
        <f t="shared" si="18"/>
        <v>1</v>
      </c>
      <c r="R74" s="54">
        <v>7750.29</v>
      </c>
      <c r="S74" s="45">
        <f t="shared" si="16"/>
        <v>1</v>
      </c>
      <c r="T74" s="44">
        <f t="shared" si="15"/>
        <v>0</v>
      </c>
      <c r="U74" s="15">
        <f t="shared" si="17"/>
        <v>0</v>
      </c>
    </row>
    <row r="75" spans="1:21">
      <c r="A75" s="23">
        <v>69</v>
      </c>
      <c r="B75" s="11" t="s">
        <v>22</v>
      </c>
      <c r="C75" s="29"/>
      <c r="D75" s="25" t="s">
        <v>58</v>
      </c>
      <c r="E75" s="30" t="s">
        <v>59</v>
      </c>
      <c r="F75" s="11" t="s">
        <v>159</v>
      </c>
      <c r="G75" s="20">
        <f t="shared" si="12"/>
        <v>13961.71</v>
      </c>
      <c r="H75" s="14">
        <v>20</v>
      </c>
      <c r="I75" s="14">
        <v>5</v>
      </c>
      <c r="J75" s="14">
        <v>15</v>
      </c>
      <c r="K75" s="14">
        <v>16</v>
      </c>
      <c r="L75" s="14">
        <v>23</v>
      </c>
      <c r="M75" s="13">
        <v>6</v>
      </c>
      <c r="N75" s="15">
        <f t="shared" ref="N75:N85" si="20">IF(H75=0,0,K75/H75)</f>
        <v>0.8</v>
      </c>
      <c r="O75" s="54">
        <v>13961.71</v>
      </c>
      <c r="P75" s="54">
        <v>13961.71</v>
      </c>
      <c r="Q75" s="45">
        <f t="shared" si="18"/>
        <v>1</v>
      </c>
      <c r="R75" s="54">
        <v>13961.71</v>
      </c>
      <c r="S75" s="45">
        <f t="shared" si="16"/>
        <v>1</v>
      </c>
      <c r="T75" s="44">
        <f t="shared" si="15"/>
        <v>0</v>
      </c>
      <c r="U75" s="15">
        <f t="shared" si="17"/>
        <v>0</v>
      </c>
    </row>
    <row r="76" spans="1:21">
      <c r="A76" s="23">
        <v>70</v>
      </c>
      <c r="B76" s="11" t="s">
        <v>22</v>
      </c>
      <c r="C76" s="29"/>
      <c r="D76" s="42" t="s">
        <v>160</v>
      </c>
      <c r="E76" s="32" t="s">
        <v>34</v>
      </c>
      <c r="F76" s="11" t="s">
        <v>161</v>
      </c>
      <c r="G76" s="20">
        <f t="shared" si="12"/>
        <v>5324.71</v>
      </c>
      <c r="H76" s="14">
        <v>8</v>
      </c>
      <c r="I76" s="14">
        <v>0</v>
      </c>
      <c r="J76" s="14">
        <v>7</v>
      </c>
      <c r="K76" s="14">
        <v>6</v>
      </c>
      <c r="L76" s="14">
        <v>8</v>
      </c>
      <c r="M76" s="13">
        <v>5</v>
      </c>
      <c r="N76" s="15">
        <f t="shared" si="20"/>
        <v>0.75</v>
      </c>
      <c r="O76" s="54">
        <v>5324.71</v>
      </c>
      <c r="P76" s="54">
        <v>5324.71</v>
      </c>
      <c r="Q76" s="45">
        <f t="shared" si="18"/>
        <v>1</v>
      </c>
      <c r="R76" s="54">
        <v>5324.71</v>
      </c>
      <c r="S76" s="45">
        <f t="shared" si="16"/>
        <v>1</v>
      </c>
      <c r="T76" s="44">
        <f t="shared" si="15"/>
        <v>0</v>
      </c>
      <c r="U76" s="15">
        <f t="shared" si="17"/>
        <v>0</v>
      </c>
    </row>
    <row r="77" spans="1:21">
      <c r="A77" s="23">
        <v>71</v>
      </c>
      <c r="B77" s="11" t="s">
        <v>22</v>
      </c>
      <c r="C77" s="29"/>
      <c r="D77" s="42" t="s">
        <v>162</v>
      </c>
      <c r="E77" s="32" t="s">
        <v>34</v>
      </c>
      <c r="F77" s="11" t="s">
        <v>163</v>
      </c>
      <c r="G77" s="20">
        <f t="shared" si="12"/>
        <v>15166.76</v>
      </c>
      <c r="H77" s="14">
        <v>14</v>
      </c>
      <c r="I77" s="14">
        <v>0</v>
      </c>
      <c r="J77" s="14">
        <v>13</v>
      </c>
      <c r="K77" s="14">
        <v>11</v>
      </c>
      <c r="L77" s="14">
        <v>16</v>
      </c>
      <c r="M77" s="13">
        <v>5</v>
      </c>
      <c r="N77" s="15">
        <f t="shared" si="20"/>
        <v>0.7857142857142857</v>
      </c>
      <c r="O77" s="54">
        <v>15166.76</v>
      </c>
      <c r="P77" s="54">
        <v>15166.76</v>
      </c>
      <c r="Q77" s="45">
        <f t="shared" si="18"/>
        <v>1</v>
      </c>
      <c r="R77" s="54">
        <v>15166.76</v>
      </c>
      <c r="S77" s="45">
        <f t="shared" si="16"/>
        <v>1</v>
      </c>
      <c r="T77" s="44">
        <f t="shared" si="15"/>
        <v>0</v>
      </c>
      <c r="U77" s="15">
        <f t="shared" si="17"/>
        <v>0</v>
      </c>
    </row>
    <row r="78" spans="1:21">
      <c r="A78" s="23">
        <v>72</v>
      </c>
      <c r="B78" s="11" t="s">
        <v>22</v>
      </c>
      <c r="C78" s="29"/>
      <c r="D78" s="24" t="s">
        <v>76</v>
      </c>
      <c r="E78" s="30" t="s">
        <v>26</v>
      </c>
      <c r="F78" s="11" t="s">
        <v>185</v>
      </c>
      <c r="G78" s="20">
        <f t="shared" si="12"/>
        <v>7179.96</v>
      </c>
      <c r="H78" s="14">
        <v>20</v>
      </c>
      <c r="I78" s="14">
        <v>4</v>
      </c>
      <c r="J78" s="14">
        <v>10</v>
      </c>
      <c r="K78" s="14">
        <v>6</v>
      </c>
      <c r="L78" s="14">
        <v>9</v>
      </c>
      <c r="M78" s="13">
        <v>6</v>
      </c>
      <c r="N78" s="15">
        <f t="shared" si="20"/>
        <v>0.3</v>
      </c>
      <c r="O78" s="54">
        <v>7179.96</v>
      </c>
      <c r="P78" s="54">
        <v>7179.96</v>
      </c>
      <c r="Q78" s="45">
        <f t="shared" si="18"/>
        <v>1</v>
      </c>
      <c r="R78" s="54">
        <v>7179.96</v>
      </c>
      <c r="S78" s="45">
        <f t="shared" si="16"/>
        <v>1</v>
      </c>
      <c r="T78" s="44">
        <f t="shared" si="15"/>
        <v>0</v>
      </c>
      <c r="U78" s="15">
        <f t="shared" si="17"/>
        <v>0</v>
      </c>
    </row>
    <row r="79" spans="1:21">
      <c r="A79" s="23">
        <v>73</v>
      </c>
      <c r="B79" s="11" t="s">
        <v>22</v>
      </c>
      <c r="C79" s="29"/>
      <c r="D79" s="24" t="s">
        <v>165</v>
      </c>
      <c r="E79" s="32" t="s">
        <v>34</v>
      </c>
      <c r="F79" s="11" t="s">
        <v>166</v>
      </c>
      <c r="G79" s="20">
        <f t="shared" si="12"/>
        <v>12506.22</v>
      </c>
      <c r="H79" s="14">
        <v>15</v>
      </c>
      <c r="I79" s="14">
        <v>6</v>
      </c>
      <c r="J79" s="14">
        <v>7</v>
      </c>
      <c r="K79" s="14">
        <v>12</v>
      </c>
      <c r="L79" s="14">
        <v>14</v>
      </c>
      <c r="M79" s="13">
        <v>12</v>
      </c>
      <c r="N79" s="15">
        <f t="shared" si="20"/>
        <v>0.8</v>
      </c>
      <c r="O79" s="54">
        <v>12506.22</v>
      </c>
      <c r="P79" s="54">
        <v>12506.22</v>
      </c>
      <c r="Q79" s="45">
        <f t="shared" si="18"/>
        <v>1</v>
      </c>
      <c r="R79" s="54">
        <v>12506.22</v>
      </c>
      <c r="S79" s="45">
        <f t="shared" si="16"/>
        <v>1</v>
      </c>
      <c r="T79" s="44">
        <f t="shared" si="15"/>
        <v>0</v>
      </c>
      <c r="U79" s="15">
        <f t="shared" si="17"/>
        <v>0</v>
      </c>
    </row>
    <row r="80" spans="1:21">
      <c r="A80" s="23">
        <v>74</v>
      </c>
      <c r="B80" s="11" t="s">
        <v>22</v>
      </c>
      <c r="C80" s="29"/>
      <c r="D80" s="25" t="s">
        <v>77</v>
      </c>
      <c r="E80" s="30" t="s">
        <v>78</v>
      </c>
      <c r="F80" s="11" t="s">
        <v>167</v>
      </c>
      <c r="G80" s="20">
        <f t="shared" si="12"/>
        <v>54696.86</v>
      </c>
      <c r="H80" s="14">
        <v>59</v>
      </c>
      <c r="I80" s="14">
        <v>8</v>
      </c>
      <c r="J80" s="14">
        <v>48</v>
      </c>
      <c r="K80" s="14">
        <v>36</v>
      </c>
      <c r="L80" s="14">
        <v>69</v>
      </c>
      <c r="M80" s="13">
        <v>12</v>
      </c>
      <c r="N80" s="15">
        <f t="shared" si="20"/>
        <v>0.61016949152542377</v>
      </c>
      <c r="O80" s="54">
        <v>54696.86</v>
      </c>
      <c r="P80" s="54">
        <v>54696.86</v>
      </c>
      <c r="Q80" s="45">
        <f t="shared" si="18"/>
        <v>1</v>
      </c>
      <c r="R80" s="54">
        <v>54696.86</v>
      </c>
      <c r="S80" s="45">
        <f t="shared" si="16"/>
        <v>1</v>
      </c>
      <c r="T80" s="44">
        <f t="shared" si="15"/>
        <v>0</v>
      </c>
      <c r="U80" s="15">
        <f t="shared" si="17"/>
        <v>0</v>
      </c>
    </row>
    <row r="81" spans="1:21">
      <c r="A81" s="23">
        <v>75</v>
      </c>
      <c r="B81" s="11" t="s">
        <v>22</v>
      </c>
      <c r="C81" s="29"/>
      <c r="D81" s="25" t="s">
        <v>168</v>
      </c>
      <c r="E81" s="32" t="s">
        <v>34</v>
      </c>
      <c r="F81" s="11" t="s">
        <v>169</v>
      </c>
      <c r="G81" s="20">
        <f t="shared" si="12"/>
        <v>3363.67</v>
      </c>
      <c r="H81" s="14">
        <v>25</v>
      </c>
      <c r="I81" s="14">
        <v>6</v>
      </c>
      <c r="J81" s="14">
        <v>15</v>
      </c>
      <c r="K81" s="14">
        <v>6</v>
      </c>
      <c r="L81" s="14">
        <v>6</v>
      </c>
      <c r="M81" s="13">
        <v>6</v>
      </c>
      <c r="N81" s="15">
        <f t="shared" si="20"/>
        <v>0.24</v>
      </c>
      <c r="O81" s="54">
        <v>3363.67</v>
      </c>
      <c r="P81" s="54">
        <v>3363.67</v>
      </c>
      <c r="Q81" s="45">
        <f t="shared" si="18"/>
        <v>1</v>
      </c>
      <c r="R81" s="54">
        <v>3363.67</v>
      </c>
      <c r="S81" s="45">
        <f t="shared" si="16"/>
        <v>1</v>
      </c>
      <c r="T81" s="44">
        <f t="shared" si="15"/>
        <v>0</v>
      </c>
      <c r="U81" s="15">
        <f t="shared" si="17"/>
        <v>0</v>
      </c>
    </row>
    <row r="82" spans="1:21">
      <c r="A82" s="23"/>
      <c r="B82" s="11" t="s">
        <v>22</v>
      </c>
      <c r="C82" s="29"/>
      <c r="D82" s="60" t="s">
        <v>259</v>
      </c>
      <c r="E82" s="32" t="s">
        <v>260</v>
      </c>
      <c r="F82" s="59" t="s">
        <v>261</v>
      </c>
      <c r="G82" s="20"/>
      <c r="H82" s="14">
        <v>1</v>
      </c>
      <c r="I82" s="14"/>
      <c r="J82" s="14"/>
      <c r="K82" s="14"/>
      <c r="L82" s="14"/>
      <c r="M82" s="13"/>
      <c r="N82" s="15"/>
      <c r="O82" s="54"/>
      <c r="P82" s="54"/>
      <c r="Q82" s="45"/>
      <c r="R82" s="54"/>
      <c r="S82" s="45"/>
      <c r="T82" s="44"/>
      <c r="U82" s="15"/>
    </row>
    <row r="83" spans="1:21">
      <c r="A83" s="23">
        <v>76</v>
      </c>
      <c r="B83" s="11" t="s">
        <v>22</v>
      </c>
      <c r="C83" s="29"/>
      <c r="D83" s="25" t="s">
        <v>170</v>
      </c>
      <c r="E83" s="35" t="s">
        <v>51</v>
      </c>
      <c r="F83" s="11" t="s">
        <v>186</v>
      </c>
      <c r="G83" s="20">
        <f t="shared" si="12"/>
        <v>17469.669999999998</v>
      </c>
      <c r="H83" s="14">
        <v>52</v>
      </c>
      <c r="I83" s="14">
        <v>0</v>
      </c>
      <c r="J83" s="14">
        <v>33</v>
      </c>
      <c r="K83" s="14">
        <v>24</v>
      </c>
      <c r="L83" s="14">
        <v>31</v>
      </c>
      <c r="M83" s="13">
        <v>18</v>
      </c>
      <c r="N83" s="15">
        <f t="shared" si="20"/>
        <v>0.46153846153846156</v>
      </c>
      <c r="O83" s="54">
        <v>17469.669999999998</v>
      </c>
      <c r="P83" s="54">
        <v>17469.669999999998</v>
      </c>
      <c r="Q83" s="45">
        <f t="shared" si="18"/>
        <v>1</v>
      </c>
      <c r="R83" s="54">
        <v>17469.669999999998</v>
      </c>
      <c r="S83" s="45">
        <f t="shared" si="16"/>
        <v>1</v>
      </c>
      <c r="T83" s="44">
        <f t="shared" si="15"/>
        <v>0</v>
      </c>
      <c r="U83" s="15">
        <f t="shared" si="17"/>
        <v>0</v>
      </c>
    </row>
    <row r="84" spans="1:21">
      <c r="A84" s="23">
        <v>77</v>
      </c>
      <c r="B84" s="11" t="s">
        <v>22</v>
      </c>
      <c r="C84" s="29"/>
      <c r="D84" s="25" t="s">
        <v>60</v>
      </c>
      <c r="E84" s="30" t="s">
        <v>26</v>
      </c>
      <c r="F84" s="11" t="s">
        <v>172</v>
      </c>
      <c r="G84" s="20">
        <f t="shared" si="12"/>
        <v>54948.72</v>
      </c>
      <c r="H84" s="14">
        <v>33</v>
      </c>
      <c r="I84" s="14">
        <v>3</v>
      </c>
      <c r="J84" s="14">
        <v>23</v>
      </c>
      <c r="K84" s="14">
        <v>25</v>
      </c>
      <c r="L84" s="14">
        <v>37</v>
      </c>
      <c r="M84" s="13">
        <v>17</v>
      </c>
      <c r="N84" s="15">
        <f t="shared" si="20"/>
        <v>0.75757575757575757</v>
      </c>
      <c r="O84" s="54">
        <v>54948.72</v>
      </c>
      <c r="P84" s="54">
        <v>54948.72</v>
      </c>
      <c r="Q84" s="45">
        <f t="shared" si="18"/>
        <v>1</v>
      </c>
      <c r="R84" s="54">
        <v>54948.72</v>
      </c>
      <c r="S84" s="45">
        <f t="shared" si="16"/>
        <v>1</v>
      </c>
      <c r="T84" s="44">
        <f t="shared" si="15"/>
        <v>0</v>
      </c>
      <c r="U84" s="15">
        <f t="shared" si="17"/>
        <v>0</v>
      </c>
    </row>
    <row r="85" spans="1:21">
      <c r="A85" s="23">
        <v>78</v>
      </c>
      <c r="B85" s="11" t="s">
        <v>22</v>
      </c>
      <c r="C85" s="29"/>
      <c r="D85" s="24" t="s">
        <v>173</v>
      </c>
      <c r="E85" s="32" t="s">
        <v>34</v>
      </c>
      <c r="F85" s="11" t="s">
        <v>246</v>
      </c>
      <c r="G85" s="20">
        <f t="shared" si="12"/>
        <v>32282.52</v>
      </c>
      <c r="H85" s="14">
        <v>33</v>
      </c>
      <c r="I85" s="14">
        <v>3</v>
      </c>
      <c r="J85" s="14">
        <v>17</v>
      </c>
      <c r="K85" s="14">
        <v>15</v>
      </c>
      <c r="L85" s="14">
        <v>18</v>
      </c>
      <c r="M85" s="13">
        <v>10</v>
      </c>
      <c r="N85" s="15">
        <f t="shared" si="20"/>
        <v>0.45454545454545453</v>
      </c>
      <c r="O85" s="54">
        <v>32282.52</v>
      </c>
      <c r="P85" s="54">
        <v>32282.52</v>
      </c>
      <c r="Q85" s="45">
        <f t="shared" si="18"/>
        <v>1</v>
      </c>
      <c r="R85" s="54">
        <v>29976.28</v>
      </c>
      <c r="S85" s="45">
        <f t="shared" si="16"/>
        <v>0.9285607195472968</v>
      </c>
      <c r="T85" s="44">
        <f t="shared" si="15"/>
        <v>2306.2400000000016</v>
      </c>
      <c r="U85" s="15">
        <f t="shared" si="17"/>
        <v>7.1439280452703244E-2</v>
      </c>
    </row>
    <row r="86" spans="1:21">
      <c r="A86" s="23">
        <v>79</v>
      </c>
      <c r="B86" s="11" t="s">
        <v>22</v>
      </c>
      <c r="C86" s="29"/>
      <c r="D86" s="24" t="s">
        <v>210</v>
      </c>
      <c r="E86" s="32" t="s">
        <v>34</v>
      </c>
      <c r="F86" s="11" t="s">
        <v>211</v>
      </c>
      <c r="G86" s="20">
        <f t="shared" si="12"/>
        <v>12667.55</v>
      </c>
      <c r="H86" s="14">
        <v>14</v>
      </c>
      <c r="I86" s="14">
        <v>7</v>
      </c>
      <c r="J86" s="14">
        <v>7</v>
      </c>
      <c r="K86" s="14">
        <v>13</v>
      </c>
      <c r="L86" s="14">
        <v>14</v>
      </c>
      <c r="M86" s="13">
        <v>8</v>
      </c>
      <c r="N86" s="15">
        <v>0</v>
      </c>
      <c r="O86" s="54">
        <v>12667.55</v>
      </c>
      <c r="P86" s="54">
        <v>12667.55</v>
      </c>
      <c r="Q86" s="45">
        <f t="shared" si="18"/>
        <v>1</v>
      </c>
      <c r="R86" s="54">
        <v>12667.55</v>
      </c>
      <c r="S86" s="45">
        <f t="shared" si="16"/>
        <v>1</v>
      </c>
      <c r="T86" s="44">
        <f t="shared" si="15"/>
        <v>0</v>
      </c>
      <c r="U86" s="15">
        <f t="shared" si="17"/>
        <v>0</v>
      </c>
    </row>
    <row r="87" spans="1:21" ht="16.5" customHeight="1">
      <c r="A87" s="23">
        <v>80</v>
      </c>
      <c r="B87" s="11" t="s">
        <v>22</v>
      </c>
      <c r="C87" s="29"/>
      <c r="D87" s="22" t="s">
        <v>35</v>
      </c>
      <c r="E87" s="32" t="s">
        <v>34</v>
      </c>
      <c r="F87" s="11" t="s">
        <v>175</v>
      </c>
      <c r="G87" s="20">
        <f t="shared" si="12"/>
        <v>8882.9699999999993</v>
      </c>
      <c r="H87" s="14">
        <v>17</v>
      </c>
      <c r="I87" s="14">
        <v>0</v>
      </c>
      <c r="J87" s="14">
        <v>13</v>
      </c>
      <c r="K87" s="14">
        <v>9</v>
      </c>
      <c r="L87" s="14">
        <v>10</v>
      </c>
      <c r="M87" s="13">
        <v>7</v>
      </c>
      <c r="N87" s="15">
        <f t="shared" ref="N87:N92" si="21">IF(H87=0,0,K87/H87)</f>
        <v>0.52941176470588236</v>
      </c>
      <c r="O87" s="56">
        <v>8882.9699999999993</v>
      </c>
      <c r="P87" s="56">
        <v>8882.9699999999993</v>
      </c>
      <c r="Q87" s="45">
        <f t="shared" si="18"/>
        <v>1</v>
      </c>
      <c r="R87" s="56">
        <v>8882.9699999999993</v>
      </c>
      <c r="S87" s="45">
        <f t="shared" si="16"/>
        <v>1</v>
      </c>
      <c r="T87" s="44">
        <f t="shared" si="15"/>
        <v>0</v>
      </c>
      <c r="U87" s="15">
        <f t="shared" si="17"/>
        <v>0</v>
      </c>
    </row>
    <row r="88" spans="1:21" ht="15.75" customHeight="1">
      <c r="A88" s="23">
        <v>81</v>
      </c>
      <c r="B88" s="11" t="s">
        <v>22</v>
      </c>
      <c r="C88" s="29"/>
      <c r="D88" s="22" t="s">
        <v>61</v>
      </c>
      <c r="E88" s="30" t="s">
        <v>34</v>
      </c>
      <c r="F88" s="11" t="s">
        <v>176</v>
      </c>
      <c r="G88" s="20">
        <f t="shared" si="12"/>
        <v>6662.81</v>
      </c>
      <c r="H88" s="14">
        <v>15</v>
      </c>
      <c r="I88" s="14">
        <v>0</v>
      </c>
      <c r="J88" s="14">
        <v>12</v>
      </c>
      <c r="K88" s="14">
        <v>10</v>
      </c>
      <c r="L88" s="14">
        <v>12</v>
      </c>
      <c r="M88" s="13">
        <v>5</v>
      </c>
      <c r="N88" s="15">
        <f t="shared" si="21"/>
        <v>0.66666666666666663</v>
      </c>
      <c r="O88" s="54">
        <v>6662.81</v>
      </c>
      <c r="P88" s="54">
        <v>6662.81</v>
      </c>
      <c r="Q88" s="45">
        <f t="shared" si="18"/>
        <v>1</v>
      </c>
      <c r="R88" s="54">
        <v>4227.99</v>
      </c>
      <c r="S88" s="45">
        <f t="shared" si="16"/>
        <v>0.63456559619740016</v>
      </c>
      <c r="T88" s="44">
        <f t="shared" si="15"/>
        <v>2434.8200000000006</v>
      </c>
      <c r="U88" s="15">
        <f t="shared" si="17"/>
        <v>0.36543440380259989</v>
      </c>
    </row>
    <row r="89" spans="1:21">
      <c r="A89" s="23">
        <v>82</v>
      </c>
      <c r="B89" s="11" t="s">
        <v>22</v>
      </c>
      <c r="C89" s="29"/>
      <c r="D89" s="22" t="s">
        <v>213</v>
      </c>
      <c r="E89" s="30" t="s">
        <v>34</v>
      </c>
      <c r="F89" s="11" t="s">
        <v>214</v>
      </c>
      <c r="G89" s="20">
        <f t="shared" si="12"/>
        <v>6393.95</v>
      </c>
      <c r="H89" s="14">
        <v>12</v>
      </c>
      <c r="I89" s="14">
        <v>0</v>
      </c>
      <c r="J89" s="14">
        <v>8</v>
      </c>
      <c r="K89" s="14">
        <v>8</v>
      </c>
      <c r="L89" s="14">
        <v>13</v>
      </c>
      <c r="M89" s="13">
        <v>6</v>
      </c>
      <c r="N89" s="15">
        <f t="shared" si="21"/>
        <v>0.66666666666666663</v>
      </c>
      <c r="O89" s="54">
        <v>6393.95</v>
      </c>
      <c r="P89" s="54">
        <v>6393.95</v>
      </c>
      <c r="Q89" s="45">
        <f t="shared" si="18"/>
        <v>1</v>
      </c>
      <c r="R89" s="54">
        <v>6393.95</v>
      </c>
      <c r="S89" s="45">
        <f t="shared" si="16"/>
        <v>1</v>
      </c>
      <c r="T89" s="44">
        <f t="shared" si="15"/>
        <v>0</v>
      </c>
      <c r="U89" s="15">
        <f t="shared" si="17"/>
        <v>0</v>
      </c>
    </row>
    <row r="90" spans="1:21">
      <c r="A90" s="23">
        <v>83</v>
      </c>
      <c r="B90" s="11" t="s">
        <v>22</v>
      </c>
      <c r="C90" s="29"/>
      <c r="D90" s="25" t="s">
        <v>79</v>
      </c>
      <c r="E90" s="35" t="s">
        <v>51</v>
      </c>
      <c r="F90" s="11" t="s">
        <v>177</v>
      </c>
      <c r="G90" s="20">
        <f t="shared" si="12"/>
        <v>14667.86</v>
      </c>
      <c r="H90" s="14">
        <v>56</v>
      </c>
      <c r="I90" s="14">
        <v>2</v>
      </c>
      <c r="J90" s="14">
        <v>29</v>
      </c>
      <c r="K90" s="14">
        <v>23</v>
      </c>
      <c r="L90" s="14">
        <v>35</v>
      </c>
      <c r="M90" s="13">
        <v>20</v>
      </c>
      <c r="N90" s="15">
        <f t="shared" si="21"/>
        <v>0.4107142857142857</v>
      </c>
      <c r="O90" s="55">
        <v>14667.86</v>
      </c>
      <c r="P90" s="55">
        <v>14667.86</v>
      </c>
      <c r="Q90" s="45">
        <f t="shared" si="18"/>
        <v>1</v>
      </c>
      <c r="R90" s="55">
        <v>14667.86</v>
      </c>
      <c r="S90" s="45">
        <f t="shared" si="16"/>
        <v>1</v>
      </c>
      <c r="T90" s="44">
        <f t="shared" si="15"/>
        <v>0</v>
      </c>
      <c r="U90" s="15">
        <f t="shared" si="17"/>
        <v>0</v>
      </c>
    </row>
    <row r="91" spans="1:21">
      <c r="A91" s="23">
        <v>84</v>
      </c>
      <c r="B91" s="11" t="s">
        <v>22</v>
      </c>
      <c r="C91" s="29"/>
      <c r="D91" s="24" t="s">
        <v>178</v>
      </c>
      <c r="E91" s="32" t="s">
        <v>34</v>
      </c>
      <c r="F91" s="11" t="s">
        <v>179</v>
      </c>
      <c r="G91" s="20">
        <f t="shared" si="12"/>
        <v>20284.099999999999</v>
      </c>
      <c r="H91" s="14">
        <v>23</v>
      </c>
      <c r="I91" s="14">
        <v>3</v>
      </c>
      <c r="J91" s="14">
        <v>17</v>
      </c>
      <c r="K91" s="14">
        <v>16</v>
      </c>
      <c r="L91" s="14">
        <v>26</v>
      </c>
      <c r="M91" s="13">
        <v>7</v>
      </c>
      <c r="N91" s="15">
        <f t="shared" si="21"/>
        <v>0.69565217391304346</v>
      </c>
      <c r="O91" s="54">
        <v>20284.099999999999</v>
      </c>
      <c r="P91" s="54">
        <v>20284.099999999999</v>
      </c>
      <c r="Q91" s="45">
        <f t="shared" si="18"/>
        <v>1</v>
      </c>
      <c r="R91" s="54">
        <v>14715.07</v>
      </c>
      <c r="S91" s="45">
        <f t="shared" si="16"/>
        <v>0.72544850400067051</v>
      </c>
      <c r="T91" s="44">
        <f t="shared" si="15"/>
        <v>5569.0299999999988</v>
      </c>
      <c r="U91" s="15">
        <f t="shared" si="17"/>
        <v>0.27455149599932949</v>
      </c>
    </row>
    <row r="92" spans="1:21">
      <c r="A92" s="112" t="s">
        <v>27</v>
      </c>
      <c r="B92" s="112"/>
      <c r="C92" s="112"/>
      <c r="D92" s="112"/>
      <c r="E92" s="112"/>
      <c r="F92" s="112"/>
      <c r="G92" s="13">
        <f t="shared" ref="G92:M92" si="22">SUM(G6:G91)</f>
        <v>1156749.1900000004</v>
      </c>
      <c r="H92" s="19">
        <f t="shared" si="22"/>
        <v>1771</v>
      </c>
      <c r="I92" s="19">
        <f t="shared" si="22"/>
        <v>177</v>
      </c>
      <c r="J92" s="19">
        <f t="shared" si="22"/>
        <v>1163</v>
      </c>
      <c r="K92" s="19">
        <f t="shared" si="22"/>
        <v>1038</v>
      </c>
      <c r="L92" s="19">
        <f t="shared" si="22"/>
        <v>1541</v>
      </c>
      <c r="M92" s="19">
        <f t="shared" si="22"/>
        <v>602</v>
      </c>
      <c r="N92" s="15">
        <f t="shared" si="21"/>
        <v>0.58610954263128179</v>
      </c>
      <c r="O92" s="46">
        <f>SUM(O6:O91)</f>
        <v>1156752.1900000004</v>
      </c>
      <c r="P92" s="56">
        <f>SUM(P6:P91)</f>
        <v>1156749.1900000004</v>
      </c>
      <c r="Q92" s="45">
        <f t="shared" si="18"/>
        <v>0.99999740653181735</v>
      </c>
      <c r="R92" s="46">
        <f>SUM(R6:R91)</f>
        <v>1130390.9000000001</v>
      </c>
      <c r="S92" s="45">
        <f t="shared" si="16"/>
        <v>0.97721347874901021</v>
      </c>
      <c r="T92" s="46">
        <f>SUM(T6:T91)</f>
        <v>26358.290000000005</v>
      </c>
      <c r="U92" s="15">
        <f t="shared" si="17"/>
        <v>2.2786521250989591E-2</v>
      </c>
    </row>
  </sheetData>
  <mergeCells count="23">
    <mergeCell ref="A92:F92"/>
    <mergeCell ref="P2:U2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R3:S3"/>
    <mergeCell ref="T3:U3"/>
  </mergeCells>
  <pageMargins left="0.7" right="0.7" top="0.75" bottom="0.75" header="0.3" footer="0.3"/>
  <webPublishItems count="1">
    <webPublishItem id="11987" divId="sumy_lawyers_workload_fees_11987" sourceType="sheet" destinationFile="C:\Users\User\Desktop\sumy_lawyers_workload_fe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>
  <dimension ref="A1:U74"/>
  <sheetViews>
    <sheetView topLeftCell="A43" zoomScale="80" zoomScaleNormal="80" workbookViewId="0">
      <selection activeCell="H5" sqref="H5"/>
    </sheetView>
  </sheetViews>
  <sheetFormatPr defaultRowHeight="15"/>
  <cols>
    <col min="1" max="1" width="8.7109375"/>
    <col min="2" max="2" width="27.7109375"/>
    <col min="3" max="3" width="18.7109375"/>
    <col min="4" max="4" width="37.85546875"/>
    <col min="5" max="5" width="24.7109375"/>
    <col min="6" max="6" width="16"/>
    <col min="7" max="7" width="12.28515625"/>
    <col min="8" max="8" width="10.42578125"/>
    <col min="9" max="9" width="15.42578125"/>
    <col min="10" max="10" width="10.7109375"/>
    <col min="11" max="11" width="9.7109375"/>
    <col min="12" max="12" width="11"/>
    <col min="13" max="13" width="11.85546875"/>
    <col min="14" max="14" width="12.5703125"/>
    <col min="15" max="15" width="12"/>
    <col min="16" max="16" width="8.7109375"/>
    <col min="17" max="17" width="10.85546875"/>
    <col min="18" max="18" width="8.7109375"/>
    <col min="19" max="19" width="12.28515625"/>
    <col min="20" max="20" width="8.7109375"/>
    <col min="21" max="21" width="11.85546875"/>
    <col min="22" max="1025" width="8.7109375"/>
  </cols>
  <sheetData>
    <row r="1" spans="1:21" ht="52.5" customHeight="1">
      <c r="A1" s="116" t="s">
        <v>80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1.7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7.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200.2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6" t="s">
        <v>81</v>
      </c>
      <c r="E6" s="1" t="s">
        <v>47</v>
      </c>
      <c r="F6" s="11" t="s">
        <v>82</v>
      </c>
      <c r="G6" s="13">
        <v>0</v>
      </c>
      <c r="H6" s="14">
        <v>2</v>
      </c>
      <c r="I6" s="14">
        <v>1</v>
      </c>
      <c r="J6" s="14">
        <v>1</v>
      </c>
      <c r="K6" s="14">
        <v>0</v>
      </c>
      <c r="L6" s="14">
        <v>0</v>
      </c>
      <c r="M6" s="13">
        <v>0</v>
      </c>
      <c r="N6" s="15">
        <f t="shared" ref="N6:N37" si="0">IF(H6=0,0,K6/H6)</f>
        <v>0</v>
      </c>
      <c r="O6" s="16">
        <v>0</v>
      </c>
      <c r="P6" s="16">
        <v>0</v>
      </c>
      <c r="Q6" s="15">
        <f t="shared" ref="Q6:Q37" si="1">IF(O6=0,0,P6/O6)</f>
        <v>0</v>
      </c>
      <c r="R6" s="16">
        <v>0</v>
      </c>
      <c r="S6" s="15">
        <f t="shared" ref="S6:S37" si="2">IF(P6=0,0,R6/P6)</f>
        <v>0</v>
      </c>
      <c r="T6" s="16">
        <v>0</v>
      </c>
      <c r="U6" s="15">
        <f t="shared" ref="U6:U37" si="3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13">
        <v>0</v>
      </c>
      <c r="H7" s="14">
        <v>1</v>
      </c>
      <c r="I7" s="14">
        <v>0</v>
      </c>
      <c r="J7" s="14">
        <v>1</v>
      </c>
      <c r="K7" s="14">
        <v>0</v>
      </c>
      <c r="L7" s="14">
        <v>0</v>
      </c>
      <c r="M7" s="13">
        <v>0</v>
      </c>
      <c r="N7" s="15">
        <f t="shared" si="0"/>
        <v>0</v>
      </c>
      <c r="O7" s="16">
        <v>0</v>
      </c>
      <c r="P7" s="16">
        <v>0</v>
      </c>
      <c r="Q7" s="15">
        <f t="shared" si="1"/>
        <v>0</v>
      </c>
      <c r="R7" s="16">
        <v>0</v>
      </c>
      <c r="S7" s="15">
        <f t="shared" si="2"/>
        <v>0</v>
      </c>
      <c r="T7" s="16">
        <v>0</v>
      </c>
      <c r="U7" s="15">
        <f t="shared" si="3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13">
        <v>0</v>
      </c>
      <c r="H8" s="14">
        <v>2</v>
      </c>
      <c r="I8" s="14">
        <v>1</v>
      </c>
      <c r="J8" s="14">
        <v>1</v>
      </c>
      <c r="K8" s="14">
        <v>0</v>
      </c>
      <c r="L8" s="14">
        <v>0</v>
      </c>
      <c r="M8" s="13">
        <v>0</v>
      </c>
      <c r="N8" s="15">
        <f t="shared" si="0"/>
        <v>0</v>
      </c>
      <c r="O8" s="16">
        <v>0</v>
      </c>
      <c r="P8" s="16">
        <v>0</v>
      </c>
      <c r="Q8" s="15">
        <f t="shared" si="1"/>
        <v>0</v>
      </c>
      <c r="R8" s="16">
        <v>0</v>
      </c>
      <c r="S8" s="15">
        <f t="shared" si="2"/>
        <v>0</v>
      </c>
      <c r="T8" s="16">
        <v>0</v>
      </c>
      <c r="U8" s="15">
        <f t="shared" si="3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13">
        <v>0</v>
      </c>
      <c r="H9" s="14">
        <v>4</v>
      </c>
      <c r="I9" s="14">
        <v>0</v>
      </c>
      <c r="J9" s="14">
        <v>4</v>
      </c>
      <c r="K9" s="14">
        <v>0</v>
      </c>
      <c r="L9" s="14">
        <v>0</v>
      </c>
      <c r="M9" s="13">
        <v>0</v>
      </c>
      <c r="N9" s="15">
        <f t="shared" si="0"/>
        <v>0</v>
      </c>
      <c r="O9" s="16">
        <v>0</v>
      </c>
      <c r="P9" s="16">
        <v>0</v>
      </c>
      <c r="Q9" s="15">
        <f t="shared" si="1"/>
        <v>0</v>
      </c>
      <c r="R9" s="16">
        <v>0</v>
      </c>
      <c r="S9" s="15">
        <f t="shared" si="2"/>
        <v>0</v>
      </c>
      <c r="T9" s="16">
        <v>0</v>
      </c>
      <c r="U9" s="15">
        <f t="shared" si="3"/>
        <v>0</v>
      </c>
    </row>
    <row r="10" spans="1:21">
      <c r="A10" s="23">
        <v>5</v>
      </c>
      <c r="B10" s="11" t="s">
        <v>22</v>
      </c>
      <c r="C10" s="29"/>
      <c r="D10" s="26" t="s">
        <v>86</v>
      </c>
      <c r="E10" s="30" t="s">
        <v>34</v>
      </c>
      <c r="F10" s="11" t="s">
        <v>87</v>
      </c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3">
        <v>0</v>
      </c>
      <c r="N10" s="15">
        <f t="shared" si="0"/>
        <v>0</v>
      </c>
      <c r="O10" s="16">
        <v>0</v>
      </c>
      <c r="P10" s="16">
        <v>0</v>
      </c>
      <c r="Q10" s="15">
        <f t="shared" si="1"/>
        <v>0</v>
      </c>
      <c r="R10" s="16">
        <v>0</v>
      </c>
      <c r="S10" s="15">
        <f t="shared" si="2"/>
        <v>0</v>
      </c>
      <c r="T10" s="16">
        <v>0</v>
      </c>
      <c r="U10" s="15">
        <f t="shared" si="3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13">
        <v>0</v>
      </c>
      <c r="H11" s="14">
        <v>1</v>
      </c>
      <c r="I11" s="14">
        <v>0</v>
      </c>
      <c r="J11" s="14">
        <v>1</v>
      </c>
      <c r="K11" s="14">
        <v>0</v>
      </c>
      <c r="L11" s="14">
        <v>0</v>
      </c>
      <c r="M11" s="13">
        <v>0</v>
      </c>
      <c r="N11" s="15">
        <f t="shared" si="0"/>
        <v>0</v>
      </c>
      <c r="O11" s="16">
        <v>0</v>
      </c>
      <c r="P11" s="16">
        <v>0</v>
      </c>
      <c r="Q11" s="15">
        <f t="shared" si="1"/>
        <v>0</v>
      </c>
      <c r="R11" s="16">
        <v>0</v>
      </c>
      <c r="S11" s="15">
        <f t="shared" si="2"/>
        <v>0</v>
      </c>
      <c r="T11" s="16">
        <v>0</v>
      </c>
      <c r="U11" s="15">
        <f t="shared" si="3"/>
        <v>0</v>
      </c>
    </row>
    <row r="12" spans="1:21">
      <c r="A12" s="23">
        <v>7</v>
      </c>
      <c r="B12" s="11" t="s">
        <v>22</v>
      </c>
      <c r="C12" s="29"/>
      <c r="D12" s="26" t="s">
        <v>89</v>
      </c>
      <c r="E12" s="27" t="s">
        <v>90</v>
      </c>
      <c r="F12" s="11" t="s">
        <v>91</v>
      </c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3">
        <v>0</v>
      </c>
      <c r="N12" s="15">
        <f t="shared" si="0"/>
        <v>0</v>
      </c>
      <c r="O12" s="16">
        <v>0</v>
      </c>
      <c r="P12" s="16">
        <v>0</v>
      </c>
      <c r="Q12" s="15">
        <f t="shared" si="1"/>
        <v>0</v>
      </c>
      <c r="R12" s="16">
        <v>0</v>
      </c>
      <c r="S12" s="15">
        <f t="shared" si="2"/>
        <v>0</v>
      </c>
      <c r="T12" s="16">
        <v>0</v>
      </c>
      <c r="U12" s="15">
        <f t="shared" si="3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13">
        <v>0</v>
      </c>
      <c r="H13" s="14">
        <v>3</v>
      </c>
      <c r="I13" s="14">
        <v>0</v>
      </c>
      <c r="J13" s="14">
        <v>3</v>
      </c>
      <c r="K13" s="14">
        <v>0</v>
      </c>
      <c r="L13" s="14">
        <v>0</v>
      </c>
      <c r="M13" s="13">
        <v>0</v>
      </c>
      <c r="N13" s="15">
        <f t="shared" si="0"/>
        <v>0</v>
      </c>
      <c r="O13" s="16">
        <v>0</v>
      </c>
      <c r="P13" s="16">
        <v>0</v>
      </c>
      <c r="Q13" s="15">
        <f t="shared" si="1"/>
        <v>0</v>
      </c>
      <c r="R13" s="16">
        <v>0</v>
      </c>
      <c r="S13" s="15">
        <f t="shared" si="2"/>
        <v>0</v>
      </c>
      <c r="T13" s="16">
        <v>0</v>
      </c>
      <c r="U13" s="15">
        <f t="shared" si="3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13">
        <v>0</v>
      </c>
      <c r="H14" s="14">
        <v>2</v>
      </c>
      <c r="I14" s="14">
        <v>1</v>
      </c>
      <c r="J14" s="14">
        <v>1</v>
      </c>
      <c r="K14" s="14">
        <v>0</v>
      </c>
      <c r="L14" s="14">
        <v>0</v>
      </c>
      <c r="M14" s="13">
        <v>0</v>
      </c>
      <c r="N14" s="15">
        <f t="shared" si="0"/>
        <v>0</v>
      </c>
      <c r="O14" s="16">
        <v>0</v>
      </c>
      <c r="P14" s="16">
        <v>0</v>
      </c>
      <c r="Q14" s="15">
        <f t="shared" si="1"/>
        <v>0</v>
      </c>
      <c r="R14" s="16">
        <v>0</v>
      </c>
      <c r="S14" s="15">
        <f t="shared" si="2"/>
        <v>0</v>
      </c>
      <c r="T14" s="16">
        <v>0</v>
      </c>
      <c r="U14" s="15">
        <f t="shared" si="3"/>
        <v>0</v>
      </c>
    </row>
    <row r="15" spans="1:21">
      <c r="A15" s="23">
        <v>10</v>
      </c>
      <c r="B15" s="11" t="s">
        <v>22</v>
      </c>
      <c r="C15" s="29"/>
      <c r="D15" s="26" t="s">
        <v>94</v>
      </c>
      <c r="E15" s="30" t="s">
        <v>34</v>
      </c>
      <c r="F15" s="11" t="s">
        <v>95</v>
      </c>
      <c r="G15" s="13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3">
        <v>0</v>
      </c>
      <c r="N15" s="15">
        <f t="shared" si="0"/>
        <v>0</v>
      </c>
      <c r="O15" s="16">
        <v>0</v>
      </c>
      <c r="P15" s="16">
        <v>0</v>
      </c>
      <c r="Q15" s="15">
        <f t="shared" si="1"/>
        <v>0</v>
      </c>
      <c r="R15" s="16">
        <v>0</v>
      </c>
      <c r="S15" s="15">
        <f t="shared" si="2"/>
        <v>0</v>
      </c>
      <c r="T15" s="16">
        <v>0</v>
      </c>
      <c r="U15" s="15">
        <f t="shared" si="3"/>
        <v>0</v>
      </c>
    </row>
    <row r="16" spans="1:21">
      <c r="A16" s="23">
        <v>11</v>
      </c>
      <c r="B16" s="11" t="s">
        <v>22</v>
      </c>
      <c r="C16" s="29"/>
      <c r="D16" s="26" t="s">
        <v>64</v>
      </c>
      <c r="E16" s="33" t="s">
        <v>51</v>
      </c>
      <c r="F16" s="11" t="s">
        <v>96</v>
      </c>
      <c r="G16" s="13">
        <v>0</v>
      </c>
      <c r="H16" s="14">
        <v>4</v>
      </c>
      <c r="I16" s="14">
        <v>0</v>
      </c>
      <c r="J16" s="14">
        <v>4</v>
      </c>
      <c r="K16" s="14">
        <v>0</v>
      </c>
      <c r="L16" s="14">
        <v>0</v>
      </c>
      <c r="M16" s="13">
        <v>0</v>
      </c>
      <c r="N16" s="15">
        <f t="shared" si="0"/>
        <v>0</v>
      </c>
      <c r="O16" s="16">
        <v>0</v>
      </c>
      <c r="P16" s="16">
        <v>0</v>
      </c>
      <c r="Q16" s="15">
        <f t="shared" si="1"/>
        <v>0</v>
      </c>
      <c r="R16" s="16">
        <v>0</v>
      </c>
      <c r="S16" s="15">
        <f t="shared" si="2"/>
        <v>0</v>
      </c>
      <c r="T16" s="16">
        <v>0</v>
      </c>
      <c r="U16" s="15">
        <f t="shared" si="3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13">
        <v>0</v>
      </c>
      <c r="H17" s="14">
        <v>2</v>
      </c>
      <c r="I17" s="14">
        <v>1</v>
      </c>
      <c r="J17" s="14">
        <v>1</v>
      </c>
      <c r="K17" s="14">
        <v>0</v>
      </c>
      <c r="L17" s="14">
        <v>0</v>
      </c>
      <c r="M17" s="13">
        <v>0</v>
      </c>
      <c r="N17" s="15">
        <f t="shared" si="0"/>
        <v>0</v>
      </c>
      <c r="O17" s="16">
        <v>0</v>
      </c>
      <c r="P17" s="16">
        <v>0</v>
      </c>
      <c r="Q17" s="15">
        <f t="shared" si="1"/>
        <v>0</v>
      </c>
      <c r="R17" s="16">
        <v>0</v>
      </c>
      <c r="S17" s="15">
        <f t="shared" si="2"/>
        <v>0</v>
      </c>
      <c r="T17" s="16">
        <v>0</v>
      </c>
      <c r="U17" s="15">
        <f t="shared" si="3"/>
        <v>0</v>
      </c>
    </row>
    <row r="18" spans="1:21">
      <c r="A18" s="23">
        <v>13</v>
      </c>
      <c r="B18" s="11" t="s">
        <v>22</v>
      </c>
      <c r="C18" s="29"/>
      <c r="D18" s="26" t="s">
        <v>65</v>
      </c>
      <c r="E18" s="34" t="s">
        <v>30</v>
      </c>
      <c r="F18" s="11" t="s">
        <v>98</v>
      </c>
      <c r="G18" s="13">
        <v>0</v>
      </c>
      <c r="H18" s="14">
        <v>2</v>
      </c>
      <c r="I18" s="14">
        <v>0</v>
      </c>
      <c r="J18" s="14">
        <v>2</v>
      </c>
      <c r="K18" s="14">
        <v>0</v>
      </c>
      <c r="L18" s="14">
        <v>0</v>
      </c>
      <c r="M18" s="13">
        <v>0</v>
      </c>
      <c r="N18" s="15">
        <f t="shared" si="0"/>
        <v>0</v>
      </c>
      <c r="O18" s="16">
        <v>0</v>
      </c>
      <c r="P18" s="16">
        <v>0</v>
      </c>
      <c r="Q18" s="15">
        <f t="shared" si="1"/>
        <v>0</v>
      </c>
      <c r="R18" s="16">
        <v>0</v>
      </c>
      <c r="S18" s="15">
        <f t="shared" si="2"/>
        <v>0</v>
      </c>
      <c r="T18" s="16">
        <v>0</v>
      </c>
      <c r="U18" s="15">
        <f t="shared" si="3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13">
        <v>0</v>
      </c>
      <c r="H19" s="14">
        <v>2</v>
      </c>
      <c r="I19" s="14">
        <v>1</v>
      </c>
      <c r="J19" s="14">
        <v>0</v>
      </c>
      <c r="K19" s="14">
        <v>0</v>
      </c>
      <c r="L19" s="14">
        <v>0</v>
      </c>
      <c r="M19" s="13">
        <v>0</v>
      </c>
      <c r="N19" s="15">
        <f t="shared" si="0"/>
        <v>0</v>
      </c>
      <c r="O19" s="16">
        <v>0</v>
      </c>
      <c r="P19" s="16">
        <v>0</v>
      </c>
      <c r="Q19" s="15">
        <f t="shared" si="1"/>
        <v>0</v>
      </c>
      <c r="R19" s="16">
        <v>0</v>
      </c>
      <c r="S19" s="15">
        <f t="shared" si="2"/>
        <v>0</v>
      </c>
      <c r="T19" s="16">
        <v>0</v>
      </c>
      <c r="U19" s="15">
        <f t="shared" si="3"/>
        <v>0</v>
      </c>
    </row>
    <row r="20" spans="1:21">
      <c r="A20" s="23">
        <v>15</v>
      </c>
      <c r="B20" s="11" t="s">
        <v>22</v>
      </c>
      <c r="C20" s="29"/>
      <c r="D20" s="26" t="s">
        <v>100</v>
      </c>
      <c r="E20" s="30" t="s">
        <v>34</v>
      </c>
      <c r="F20" s="11" t="s">
        <v>101</v>
      </c>
      <c r="G20" s="13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3">
        <v>0</v>
      </c>
      <c r="N20" s="15">
        <f t="shared" si="0"/>
        <v>0</v>
      </c>
      <c r="O20" s="16">
        <v>0</v>
      </c>
      <c r="P20" s="16">
        <v>0</v>
      </c>
      <c r="Q20" s="15">
        <f t="shared" si="1"/>
        <v>0</v>
      </c>
      <c r="R20" s="16">
        <v>0</v>
      </c>
      <c r="S20" s="15">
        <f t="shared" si="2"/>
        <v>0</v>
      </c>
      <c r="T20" s="16">
        <v>0</v>
      </c>
      <c r="U20" s="15">
        <f t="shared" si="3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102</v>
      </c>
      <c r="G21" s="13">
        <v>0</v>
      </c>
      <c r="H21" s="14">
        <v>3</v>
      </c>
      <c r="I21" s="14">
        <v>0</v>
      </c>
      <c r="J21" s="14">
        <v>3</v>
      </c>
      <c r="K21" s="14">
        <v>0</v>
      </c>
      <c r="L21" s="14">
        <v>0</v>
      </c>
      <c r="M21" s="13">
        <v>0</v>
      </c>
      <c r="N21" s="15">
        <f t="shared" si="0"/>
        <v>0</v>
      </c>
      <c r="O21" s="16">
        <v>0</v>
      </c>
      <c r="P21" s="16">
        <v>0</v>
      </c>
      <c r="Q21" s="15">
        <f t="shared" si="1"/>
        <v>0</v>
      </c>
      <c r="R21" s="16">
        <v>0</v>
      </c>
      <c r="S21" s="15">
        <f t="shared" si="2"/>
        <v>0</v>
      </c>
      <c r="T21" s="16">
        <v>0</v>
      </c>
      <c r="U21" s="15">
        <f t="shared" si="3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13">
        <v>0</v>
      </c>
      <c r="H22" s="14">
        <v>3</v>
      </c>
      <c r="I22" s="14">
        <v>1</v>
      </c>
      <c r="J22" s="14">
        <v>2</v>
      </c>
      <c r="K22" s="14">
        <v>0</v>
      </c>
      <c r="L22" s="14">
        <v>0</v>
      </c>
      <c r="M22" s="13">
        <v>0</v>
      </c>
      <c r="N22" s="15">
        <f t="shared" si="0"/>
        <v>0</v>
      </c>
      <c r="O22" s="16">
        <v>0</v>
      </c>
      <c r="P22" s="16">
        <v>0</v>
      </c>
      <c r="Q22" s="15">
        <f t="shared" si="1"/>
        <v>0</v>
      </c>
      <c r="R22" s="16">
        <v>0</v>
      </c>
      <c r="S22" s="15">
        <f t="shared" si="2"/>
        <v>0</v>
      </c>
      <c r="T22" s="16">
        <v>0</v>
      </c>
      <c r="U22" s="15">
        <f t="shared" si="3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13">
        <v>0</v>
      </c>
      <c r="H23" s="14">
        <v>3</v>
      </c>
      <c r="I23" s="14">
        <v>0</v>
      </c>
      <c r="J23" s="14">
        <v>3</v>
      </c>
      <c r="K23" s="14">
        <v>0</v>
      </c>
      <c r="L23" s="14">
        <v>0</v>
      </c>
      <c r="M23" s="13">
        <v>0</v>
      </c>
      <c r="N23" s="15">
        <f t="shared" si="0"/>
        <v>0</v>
      </c>
      <c r="O23" s="16">
        <v>0</v>
      </c>
      <c r="P23" s="16">
        <v>0</v>
      </c>
      <c r="Q23" s="15">
        <f t="shared" si="1"/>
        <v>0</v>
      </c>
      <c r="R23" s="16">
        <v>0</v>
      </c>
      <c r="S23" s="15">
        <f t="shared" si="2"/>
        <v>0</v>
      </c>
      <c r="T23" s="16">
        <v>0</v>
      </c>
      <c r="U23" s="15">
        <f t="shared" si="3"/>
        <v>0</v>
      </c>
    </row>
    <row r="24" spans="1:21">
      <c r="A24" s="23">
        <v>19</v>
      </c>
      <c r="B24" s="11" t="s">
        <v>22</v>
      </c>
      <c r="C24" s="31"/>
      <c r="D24" s="26" t="s">
        <v>105</v>
      </c>
      <c r="E24" s="24" t="s">
        <v>47</v>
      </c>
      <c r="F24" s="11" t="s">
        <v>106</v>
      </c>
      <c r="G24" s="13">
        <v>0</v>
      </c>
      <c r="H24" s="14">
        <v>2</v>
      </c>
      <c r="I24" s="14">
        <v>0</v>
      </c>
      <c r="J24" s="14">
        <v>2</v>
      </c>
      <c r="K24" s="14">
        <v>0</v>
      </c>
      <c r="L24" s="14">
        <v>0</v>
      </c>
      <c r="M24" s="13">
        <v>0</v>
      </c>
      <c r="N24" s="15">
        <f t="shared" si="0"/>
        <v>0</v>
      </c>
      <c r="O24" s="16">
        <v>0</v>
      </c>
      <c r="P24" s="16">
        <v>0</v>
      </c>
      <c r="Q24" s="15">
        <f t="shared" si="1"/>
        <v>0</v>
      </c>
      <c r="R24" s="16">
        <v>0</v>
      </c>
      <c r="S24" s="15">
        <f t="shared" si="2"/>
        <v>0</v>
      </c>
      <c r="T24" s="16">
        <v>0</v>
      </c>
      <c r="U24" s="15">
        <f t="shared" si="3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13">
        <v>0</v>
      </c>
      <c r="H25" s="14">
        <v>4</v>
      </c>
      <c r="I25" s="14">
        <v>1</v>
      </c>
      <c r="J25" s="14">
        <v>3</v>
      </c>
      <c r="K25" s="14">
        <v>0</v>
      </c>
      <c r="L25" s="14">
        <v>0</v>
      </c>
      <c r="M25" s="13">
        <v>0</v>
      </c>
      <c r="N25" s="15">
        <f t="shared" si="0"/>
        <v>0</v>
      </c>
      <c r="O25" s="16">
        <v>0</v>
      </c>
      <c r="P25" s="16">
        <v>0</v>
      </c>
      <c r="Q25" s="15">
        <f t="shared" si="1"/>
        <v>0</v>
      </c>
      <c r="R25" s="16">
        <v>0</v>
      </c>
      <c r="S25" s="15">
        <f t="shared" si="2"/>
        <v>0</v>
      </c>
      <c r="T25" s="16">
        <v>0</v>
      </c>
      <c r="U25" s="15">
        <f t="shared" si="3"/>
        <v>0</v>
      </c>
    </row>
    <row r="26" spans="1:21">
      <c r="A26" s="23">
        <v>21</v>
      </c>
      <c r="B26" s="11" t="s">
        <v>22</v>
      </c>
      <c r="C26" s="31"/>
      <c r="D26" s="28" t="s">
        <v>108</v>
      </c>
      <c r="E26" s="30" t="s">
        <v>34</v>
      </c>
      <c r="F26" s="11" t="s">
        <v>109</v>
      </c>
      <c r="G26" s="13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3">
        <v>0</v>
      </c>
      <c r="N26" s="15">
        <f t="shared" si="0"/>
        <v>0</v>
      </c>
      <c r="O26" s="16">
        <v>0</v>
      </c>
      <c r="P26" s="16">
        <v>0</v>
      </c>
      <c r="Q26" s="15">
        <f t="shared" si="1"/>
        <v>0</v>
      </c>
      <c r="R26" s="16">
        <v>0</v>
      </c>
      <c r="S26" s="15">
        <f t="shared" si="2"/>
        <v>0</v>
      </c>
      <c r="T26" s="16">
        <v>0</v>
      </c>
      <c r="U26" s="15">
        <f t="shared" si="3"/>
        <v>0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13">
        <v>0</v>
      </c>
      <c r="H27" s="14">
        <v>3</v>
      </c>
      <c r="I27" s="14">
        <v>2</v>
      </c>
      <c r="J27" s="14">
        <v>1</v>
      </c>
      <c r="K27" s="14">
        <v>0</v>
      </c>
      <c r="L27" s="14">
        <v>0</v>
      </c>
      <c r="M27" s="13">
        <v>0</v>
      </c>
      <c r="N27" s="15">
        <f t="shared" si="0"/>
        <v>0</v>
      </c>
      <c r="O27" s="16">
        <v>0</v>
      </c>
      <c r="P27" s="16">
        <v>0</v>
      </c>
      <c r="Q27" s="15">
        <f t="shared" si="1"/>
        <v>0</v>
      </c>
      <c r="R27" s="16">
        <v>0</v>
      </c>
      <c r="S27" s="15">
        <f t="shared" si="2"/>
        <v>0</v>
      </c>
      <c r="T27" s="16">
        <v>0</v>
      </c>
      <c r="U27" s="15">
        <f t="shared" si="3"/>
        <v>0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13">
        <v>0</v>
      </c>
      <c r="H28" s="14">
        <v>3</v>
      </c>
      <c r="I28" s="14">
        <v>1</v>
      </c>
      <c r="J28" s="14">
        <v>2</v>
      </c>
      <c r="K28" s="14">
        <v>0</v>
      </c>
      <c r="L28" s="14">
        <v>0</v>
      </c>
      <c r="M28" s="13">
        <v>0</v>
      </c>
      <c r="N28" s="15">
        <f t="shared" si="0"/>
        <v>0</v>
      </c>
      <c r="O28" s="16">
        <v>0</v>
      </c>
      <c r="P28" s="16">
        <v>0</v>
      </c>
      <c r="Q28" s="15">
        <f t="shared" si="1"/>
        <v>0</v>
      </c>
      <c r="R28" s="16">
        <v>0</v>
      </c>
      <c r="S28" s="15">
        <f t="shared" si="2"/>
        <v>0</v>
      </c>
      <c r="T28" s="16">
        <v>0</v>
      </c>
      <c r="U28" s="15">
        <f t="shared" si="3"/>
        <v>0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13">
        <v>0</v>
      </c>
      <c r="H29" s="14">
        <v>1</v>
      </c>
      <c r="I29" s="14">
        <v>1</v>
      </c>
      <c r="J29" s="14">
        <v>0</v>
      </c>
      <c r="K29" s="14">
        <v>0</v>
      </c>
      <c r="L29" s="14">
        <v>0</v>
      </c>
      <c r="M29" s="13">
        <v>0</v>
      </c>
      <c r="N29" s="15">
        <f t="shared" si="0"/>
        <v>0</v>
      </c>
      <c r="O29" s="16">
        <v>0</v>
      </c>
      <c r="P29" s="16">
        <v>0</v>
      </c>
      <c r="Q29" s="15">
        <f t="shared" si="1"/>
        <v>0</v>
      </c>
      <c r="R29" s="16">
        <v>0</v>
      </c>
      <c r="S29" s="15">
        <f t="shared" si="2"/>
        <v>0</v>
      </c>
      <c r="T29" s="16">
        <v>0</v>
      </c>
      <c r="U29" s="15">
        <f t="shared" si="3"/>
        <v>0</v>
      </c>
    </row>
    <row r="30" spans="1:21">
      <c r="A30" s="23">
        <v>25</v>
      </c>
      <c r="B30" s="11" t="s">
        <v>22</v>
      </c>
      <c r="C30" s="31"/>
      <c r="D30" s="26" t="s">
        <v>113</v>
      </c>
      <c r="E30" s="30" t="s">
        <v>34</v>
      </c>
      <c r="F30" s="11" t="s">
        <v>114</v>
      </c>
      <c r="G30" s="13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3">
        <v>0</v>
      </c>
      <c r="N30" s="15">
        <f t="shared" si="0"/>
        <v>0</v>
      </c>
      <c r="O30" s="16">
        <v>0</v>
      </c>
      <c r="P30" s="16">
        <v>0</v>
      </c>
      <c r="Q30" s="15">
        <f t="shared" si="1"/>
        <v>0</v>
      </c>
      <c r="R30" s="16">
        <v>0</v>
      </c>
      <c r="S30" s="15">
        <f t="shared" si="2"/>
        <v>0</v>
      </c>
      <c r="T30" s="16">
        <v>0</v>
      </c>
      <c r="U30" s="15">
        <f t="shared" si="3"/>
        <v>0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13">
        <v>0</v>
      </c>
      <c r="H31" s="14">
        <v>2</v>
      </c>
      <c r="I31" s="14">
        <v>0</v>
      </c>
      <c r="J31" s="14">
        <v>2</v>
      </c>
      <c r="K31" s="14">
        <v>0</v>
      </c>
      <c r="L31" s="14">
        <v>0</v>
      </c>
      <c r="M31" s="13">
        <v>0</v>
      </c>
      <c r="N31" s="15">
        <f t="shared" si="0"/>
        <v>0</v>
      </c>
      <c r="O31" s="16">
        <v>0</v>
      </c>
      <c r="P31" s="16">
        <v>0</v>
      </c>
      <c r="Q31" s="15">
        <f t="shared" si="1"/>
        <v>0</v>
      </c>
      <c r="R31" s="16">
        <v>0</v>
      </c>
      <c r="S31" s="15">
        <f t="shared" si="2"/>
        <v>0</v>
      </c>
      <c r="T31" s="16">
        <v>0</v>
      </c>
      <c r="U31" s="15">
        <f t="shared" si="3"/>
        <v>0</v>
      </c>
    </row>
    <row r="32" spans="1:21">
      <c r="A32" s="23">
        <v>27</v>
      </c>
      <c r="B32" s="11" t="s">
        <v>22</v>
      </c>
      <c r="C32" s="31"/>
      <c r="D32" s="26" t="s">
        <v>116</v>
      </c>
      <c r="E32" s="30" t="s">
        <v>34</v>
      </c>
      <c r="F32" s="11" t="s">
        <v>117</v>
      </c>
      <c r="G32" s="13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3">
        <v>0</v>
      </c>
      <c r="N32" s="15">
        <f t="shared" si="0"/>
        <v>0</v>
      </c>
      <c r="O32" s="16">
        <v>0</v>
      </c>
      <c r="P32" s="16">
        <v>0</v>
      </c>
      <c r="Q32" s="15">
        <f t="shared" si="1"/>
        <v>0</v>
      </c>
      <c r="R32" s="16">
        <v>0</v>
      </c>
      <c r="S32" s="15">
        <f t="shared" si="2"/>
        <v>0</v>
      </c>
      <c r="T32" s="16">
        <v>0</v>
      </c>
      <c r="U32" s="15">
        <f t="shared" si="3"/>
        <v>0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13">
        <v>0</v>
      </c>
      <c r="H33" s="14">
        <v>1</v>
      </c>
      <c r="I33" s="14">
        <v>0</v>
      </c>
      <c r="J33" s="14">
        <v>1</v>
      </c>
      <c r="K33" s="14">
        <v>0</v>
      </c>
      <c r="L33" s="14">
        <v>0</v>
      </c>
      <c r="M33" s="13">
        <v>0</v>
      </c>
      <c r="N33" s="15">
        <f t="shared" si="0"/>
        <v>0</v>
      </c>
      <c r="O33" s="16">
        <v>0</v>
      </c>
      <c r="P33" s="16">
        <v>0</v>
      </c>
      <c r="Q33" s="15">
        <f t="shared" si="1"/>
        <v>0</v>
      </c>
      <c r="R33" s="16">
        <v>0</v>
      </c>
      <c r="S33" s="15">
        <f t="shared" si="2"/>
        <v>0</v>
      </c>
      <c r="T33" s="16">
        <v>0</v>
      </c>
      <c r="U33" s="15">
        <f t="shared" si="3"/>
        <v>0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13">
        <v>0</v>
      </c>
      <c r="H34" s="14">
        <v>2</v>
      </c>
      <c r="I34" s="14">
        <v>0</v>
      </c>
      <c r="J34" s="14">
        <v>2</v>
      </c>
      <c r="K34" s="14">
        <v>0</v>
      </c>
      <c r="L34" s="14">
        <v>0</v>
      </c>
      <c r="M34" s="13">
        <v>0</v>
      </c>
      <c r="N34" s="15">
        <f t="shared" si="0"/>
        <v>0</v>
      </c>
      <c r="O34" s="16">
        <v>0</v>
      </c>
      <c r="P34" s="16">
        <v>0</v>
      </c>
      <c r="Q34" s="15">
        <f t="shared" si="1"/>
        <v>0</v>
      </c>
      <c r="R34" s="16">
        <v>0</v>
      </c>
      <c r="S34" s="15">
        <f t="shared" si="2"/>
        <v>0</v>
      </c>
      <c r="T34" s="16">
        <v>0</v>
      </c>
      <c r="U34" s="15">
        <f t="shared" si="3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13">
        <v>0</v>
      </c>
      <c r="H35" s="14">
        <v>1</v>
      </c>
      <c r="I35" s="14">
        <v>0</v>
      </c>
      <c r="J35" s="14">
        <v>1</v>
      </c>
      <c r="K35" s="14">
        <v>0</v>
      </c>
      <c r="L35" s="14">
        <v>0</v>
      </c>
      <c r="M35" s="13">
        <v>0</v>
      </c>
      <c r="N35" s="15">
        <f t="shared" si="0"/>
        <v>0</v>
      </c>
      <c r="O35" s="16">
        <v>0</v>
      </c>
      <c r="P35" s="16">
        <v>0</v>
      </c>
      <c r="Q35" s="15">
        <f t="shared" si="1"/>
        <v>0</v>
      </c>
      <c r="R35" s="16">
        <v>0</v>
      </c>
      <c r="S35" s="15">
        <f t="shared" si="2"/>
        <v>0</v>
      </c>
      <c r="T35" s="16">
        <v>0</v>
      </c>
      <c r="U35" s="15">
        <f t="shared" si="3"/>
        <v>0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13">
        <v>0</v>
      </c>
      <c r="H36" s="14">
        <v>2</v>
      </c>
      <c r="I36" s="14">
        <v>2</v>
      </c>
      <c r="J36" s="14">
        <v>0</v>
      </c>
      <c r="K36" s="14">
        <v>0</v>
      </c>
      <c r="L36" s="14">
        <v>0</v>
      </c>
      <c r="M36" s="13">
        <v>0</v>
      </c>
      <c r="N36" s="15">
        <f t="shared" si="0"/>
        <v>0</v>
      </c>
      <c r="O36" s="16">
        <v>0</v>
      </c>
      <c r="P36" s="16">
        <v>0</v>
      </c>
      <c r="Q36" s="15">
        <f t="shared" si="1"/>
        <v>0</v>
      </c>
      <c r="R36" s="16">
        <v>0</v>
      </c>
      <c r="S36" s="15">
        <f t="shared" si="2"/>
        <v>0</v>
      </c>
      <c r="T36" s="16">
        <v>0</v>
      </c>
      <c r="U36" s="15">
        <f t="shared" si="3"/>
        <v>0</v>
      </c>
    </row>
    <row r="37" spans="1:21">
      <c r="A37" s="23">
        <v>32</v>
      </c>
      <c r="B37" s="11" t="s">
        <v>22</v>
      </c>
      <c r="C37" s="31"/>
      <c r="D37" s="26" t="s">
        <v>122</v>
      </c>
      <c r="E37" s="30" t="s">
        <v>34</v>
      </c>
      <c r="F37" s="11" t="s">
        <v>123</v>
      </c>
      <c r="G37" s="13">
        <v>0</v>
      </c>
      <c r="H37" s="14">
        <v>1</v>
      </c>
      <c r="I37" s="14">
        <v>0</v>
      </c>
      <c r="J37" s="14">
        <v>1</v>
      </c>
      <c r="K37" s="14">
        <v>0</v>
      </c>
      <c r="L37" s="14">
        <v>0</v>
      </c>
      <c r="M37" s="13">
        <v>0</v>
      </c>
      <c r="N37" s="15">
        <f t="shared" si="0"/>
        <v>0</v>
      </c>
      <c r="O37" s="16">
        <v>0</v>
      </c>
      <c r="P37" s="16">
        <v>0</v>
      </c>
      <c r="Q37" s="15">
        <f t="shared" si="1"/>
        <v>0</v>
      </c>
      <c r="R37" s="16">
        <v>0</v>
      </c>
      <c r="S37" s="15">
        <f t="shared" si="2"/>
        <v>0</v>
      </c>
      <c r="T37" s="16">
        <v>0</v>
      </c>
      <c r="U37" s="15">
        <f t="shared" si="3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13">
        <v>0</v>
      </c>
      <c r="H38" s="14">
        <v>1</v>
      </c>
      <c r="I38" s="14">
        <v>0</v>
      </c>
      <c r="J38" s="14">
        <v>1</v>
      </c>
      <c r="K38" s="14">
        <v>0</v>
      </c>
      <c r="L38" s="14">
        <v>0</v>
      </c>
      <c r="M38" s="13">
        <v>0</v>
      </c>
      <c r="N38" s="15">
        <f t="shared" ref="N38:N74" si="4">IF(H38=0,0,K38/H38)</f>
        <v>0</v>
      </c>
      <c r="O38" s="16">
        <v>0</v>
      </c>
      <c r="P38" s="16">
        <v>0</v>
      </c>
      <c r="Q38" s="15">
        <f t="shared" ref="Q38:Q69" si="5">IF(O38=0,0,P38/O38)</f>
        <v>0</v>
      </c>
      <c r="R38" s="16">
        <v>0</v>
      </c>
      <c r="S38" s="15">
        <f t="shared" ref="S38:S69" si="6">IF(P38=0,0,R38/P38)</f>
        <v>0</v>
      </c>
      <c r="T38" s="16">
        <v>0</v>
      </c>
      <c r="U38" s="15">
        <f t="shared" ref="U38:U69" si="7">IF(P38=0,0,T38/P38)</f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13">
        <v>0</v>
      </c>
      <c r="H39" s="14">
        <v>2</v>
      </c>
      <c r="I39" s="14">
        <v>1</v>
      </c>
      <c r="J39" s="14">
        <v>1</v>
      </c>
      <c r="K39" s="14">
        <v>0</v>
      </c>
      <c r="L39" s="14">
        <v>0</v>
      </c>
      <c r="M39" s="13">
        <v>0</v>
      </c>
      <c r="N39" s="15">
        <f t="shared" si="4"/>
        <v>0</v>
      </c>
      <c r="O39" s="16">
        <v>0</v>
      </c>
      <c r="P39" s="16">
        <v>0</v>
      </c>
      <c r="Q39" s="15">
        <f t="shared" si="5"/>
        <v>0</v>
      </c>
      <c r="R39" s="16">
        <v>0</v>
      </c>
      <c r="S39" s="15">
        <f t="shared" si="6"/>
        <v>0</v>
      </c>
      <c r="T39" s="16">
        <v>0</v>
      </c>
      <c r="U39" s="15">
        <f t="shared" si="7"/>
        <v>0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13">
        <v>0</v>
      </c>
      <c r="H40" s="14">
        <v>3</v>
      </c>
      <c r="I40" s="14">
        <v>0</v>
      </c>
      <c r="J40" s="14">
        <v>3</v>
      </c>
      <c r="K40" s="14">
        <v>0</v>
      </c>
      <c r="L40" s="14">
        <v>0</v>
      </c>
      <c r="M40" s="13">
        <v>0</v>
      </c>
      <c r="N40" s="15">
        <f t="shared" si="4"/>
        <v>0</v>
      </c>
      <c r="O40" s="16">
        <v>0</v>
      </c>
      <c r="P40" s="16">
        <v>0</v>
      </c>
      <c r="Q40" s="15">
        <f t="shared" si="5"/>
        <v>0</v>
      </c>
      <c r="R40" s="16">
        <v>0</v>
      </c>
      <c r="S40" s="15">
        <f t="shared" si="6"/>
        <v>0</v>
      </c>
      <c r="T40" s="16">
        <v>0</v>
      </c>
      <c r="U40" s="15">
        <f t="shared" si="7"/>
        <v>0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13">
        <v>0</v>
      </c>
      <c r="H41" s="14">
        <v>2</v>
      </c>
      <c r="I41" s="14">
        <v>0</v>
      </c>
      <c r="J41" s="14">
        <v>1</v>
      </c>
      <c r="K41" s="14">
        <v>0</v>
      </c>
      <c r="L41" s="14">
        <v>0</v>
      </c>
      <c r="M41" s="13">
        <v>0</v>
      </c>
      <c r="N41" s="15">
        <f t="shared" si="4"/>
        <v>0</v>
      </c>
      <c r="O41" s="16">
        <v>0</v>
      </c>
      <c r="P41" s="16">
        <v>0</v>
      </c>
      <c r="Q41" s="15">
        <f t="shared" si="5"/>
        <v>0</v>
      </c>
      <c r="R41" s="16">
        <v>0</v>
      </c>
      <c r="S41" s="15">
        <f t="shared" si="6"/>
        <v>0</v>
      </c>
      <c r="T41" s="16">
        <v>0</v>
      </c>
      <c r="U41" s="15">
        <f t="shared" si="7"/>
        <v>0</v>
      </c>
    </row>
    <row r="42" spans="1:21">
      <c r="A42" s="23">
        <v>37</v>
      </c>
      <c r="B42" s="11" t="s">
        <v>22</v>
      </c>
      <c r="C42" s="31"/>
      <c r="D42" s="26" t="s">
        <v>128</v>
      </c>
      <c r="E42" s="30" t="s">
        <v>34</v>
      </c>
      <c r="F42" s="11" t="s">
        <v>129</v>
      </c>
      <c r="G42" s="13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3">
        <v>0</v>
      </c>
      <c r="N42" s="15">
        <f t="shared" si="4"/>
        <v>0</v>
      </c>
      <c r="O42" s="16">
        <v>0</v>
      </c>
      <c r="P42" s="16">
        <v>0</v>
      </c>
      <c r="Q42" s="15">
        <f t="shared" si="5"/>
        <v>0</v>
      </c>
      <c r="R42" s="16">
        <v>0</v>
      </c>
      <c r="S42" s="15">
        <f t="shared" si="6"/>
        <v>0</v>
      </c>
      <c r="T42" s="16">
        <v>0</v>
      </c>
      <c r="U42" s="15">
        <f t="shared" si="7"/>
        <v>0</v>
      </c>
    </row>
    <row r="43" spans="1:21">
      <c r="A43" s="23">
        <v>38</v>
      </c>
      <c r="B43" s="11" t="s">
        <v>22</v>
      </c>
      <c r="C43" s="31"/>
      <c r="D43" s="26" t="s">
        <v>130</v>
      </c>
      <c r="E43" s="30" t="s">
        <v>26</v>
      </c>
      <c r="F43" s="11" t="s">
        <v>131</v>
      </c>
      <c r="G43" s="13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3">
        <v>0</v>
      </c>
      <c r="N43" s="15">
        <f t="shared" si="4"/>
        <v>0</v>
      </c>
      <c r="O43" s="16">
        <v>0</v>
      </c>
      <c r="P43" s="16">
        <v>0</v>
      </c>
      <c r="Q43" s="15">
        <f t="shared" si="5"/>
        <v>0</v>
      </c>
      <c r="R43" s="16">
        <v>0</v>
      </c>
      <c r="S43" s="15">
        <f t="shared" si="6"/>
        <v>0</v>
      </c>
      <c r="T43" s="16">
        <v>0</v>
      </c>
      <c r="U43" s="15">
        <f t="shared" si="7"/>
        <v>0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13">
        <v>0</v>
      </c>
      <c r="H44" s="14">
        <v>1</v>
      </c>
      <c r="I44" s="14">
        <v>0</v>
      </c>
      <c r="J44" s="14">
        <v>1</v>
      </c>
      <c r="K44" s="14">
        <v>0</v>
      </c>
      <c r="L44" s="14">
        <v>0</v>
      </c>
      <c r="M44" s="13">
        <v>0</v>
      </c>
      <c r="N44" s="15">
        <f t="shared" si="4"/>
        <v>0</v>
      </c>
      <c r="O44" s="16">
        <v>0</v>
      </c>
      <c r="P44" s="16">
        <v>0</v>
      </c>
      <c r="Q44" s="15">
        <f t="shared" si="5"/>
        <v>0</v>
      </c>
      <c r="R44" s="16">
        <v>0</v>
      </c>
      <c r="S44" s="15">
        <f t="shared" si="6"/>
        <v>0</v>
      </c>
      <c r="T44" s="16">
        <v>0</v>
      </c>
      <c r="U44" s="15">
        <f t="shared" si="7"/>
        <v>0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13">
        <v>0</v>
      </c>
      <c r="H45" s="14">
        <v>3</v>
      </c>
      <c r="I45" s="14">
        <v>1</v>
      </c>
      <c r="J45" s="14">
        <v>1</v>
      </c>
      <c r="K45" s="14">
        <v>0</v>
      </c>
      <c r="L45" s="14">
        <v>0</v>
      </c>
      <c r="M45" s="13">
        <v>0</v>
      </c>
      <c r="N45" s="15">
        <f t="shared" si="4"/>
        <v>0</v>
      </c>
      <c r="O45" s="16">
        <v>0</v>
      </c>
      <c r="P45" s="16">
        <v>0</v>
      </c>
      <c r="Q45" s="15">
        <f t="shared" si="5"/>
        <v>0</v>
      </c>
      <c r="R45" s="16">
        <v>0</v>
      </c>
      <c r="S45" s="15">
        <f t="shared" si="6"/>
        <v>0</v>
      </c>
      <c r="T45" s="16">
        <v>0</v>
      </c>
      <c r="U45" s="15">
        <f t="shared" si="7"/>
        <v>0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13">
        <v>0</v>
      </c>
      <c r="H46" s="14">
        <v>8</v>
      </c>
      <c r="I46" s="14">
        <v>0</v>
      </c>
      <c r="J46" s="14">
        <v>4</v>
      </c>
      <c r="K46" s="14">
        <v>0</v>
      </c>
      <c r="L46" s="14">
        <v>0</v>
      </c>
      <c r="M46" s="13">
        <v>0</v>
      </c>
      <c r="N46" s="15">
        <f t="shared" si="4"/>
        <v>0</v>
      </c>
      <c r="O46" s="16">
        <v>0</v>
      </c>
      <c r="P46" s="16">
        <v>0</v>
      </c>
      <c r="Q46" s="15">
        <f t="shared" si="5"/>
        <v>0</v>
      </c>
      <c r="R46" s="16">
        <v>0</v>
      </c>
      <c r="S46" s="15">
        <f t="shared" si="6"/>
        <v>0</v>
      </c>
      <c r="T46" s="16">
        <v>0</v>
      </c>
      <c r="U46" s="15">
        <f t="shared" si="7"/>
        <v>0</v>
      </c>
    </row>
    <row r="47" spans="1:21">
      <c r="A47" s="23">
        <v>42</v>
      </c>
      <c r="B47" s="11" t="s">
        <v>22</v>
      </c>
      <c r="C47" s="31"/>
      <c r="D47" s="26" t="s">
        <v>135</v>
      </c>
      <c r="E47" s="30" t="s">
        <v>34</v>
      </c>
      <c r="F47" s="11" t="s">
        <v>136</v>
      </c>
      <c r="G47" s="13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3">
        <v>0</v>
      </c>
      <c r="N47" s="15">
        <f t="shared" si="4"/>
        <v>0</v>
      </c>
      <c r="O47" s="16">
        <v>0</v>
      </c>
      <c r="P47" s="16">
        <v>0</v>
      </c>
      <c r="Q47" s="15">
        <f t="shared" si="5"/>
        <v>0</v>
      </c>
      <c r="R47" s="16">
        <v>0</v>
      </c>
      <c r="S47" s="15">
        <f t="shared" si="6"/>
        <v>0</v>
      </c>
      <c r="T47" s="16">
        <v>0</v>
      </c>
      <c r="U47" s="15">
        <f t="shared" si="7"/>
        <v>0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13">
        <v>0</v>
      </c>
      <c r="H48" s="14">
        <v>5</v>
      </c>
      <c r="I48" s="14">
        <v>0</v>
      </c>
      <c r="J48" s="14">
        <v>4</v>
      </c>
      <c r="K48" s="14">
        <v>0</v>
      </c>
      <c r="L48" s="14">
        <v>0</v>
      </c>
      <c r="M48" s="13">
        <v>0</v>
      </c>
      <c r="N48" s="15">
        <f t="shared" si="4"/>
        <v>0</v>
      </c>
      <c r="O48" s="16">
        <v>0</v>
      </c>
      <c r="P48" s="16">
        <v>0</v>
      </c>
      <c r="Q48" s="15">
        <f t="shared" si="5"/>
        <v>0</v>
      </c>
      <c r="R48" s="16">
        <v>0</v>
      </c>
      <c r="S48" s="15">
        <f t="shared" si="6"/>
        <v>0</v>
      </c>
      <c r="T48" s="16">
        <v>0</v>
      </c>
      <c r="U48" s="15">
        <f t="shared" si="7"/>
        <v>0</v>
      </c>
    </row>
    <row r="49" spans="1:21">
      <c r="A49" s="23">
        <v>44</v>
      </c>
      <c r="B49" s="11" t="s">
        <v>22</v>
      </c>
      <c r="C49" s="31"/>
      <c r="D49" s="26" t="s">
        <v>138</v>
      </c>
      <c r="E49" s="24" t="s">
        <v>47</v>
      </c>
      <c r="F49" s="11" t="s">
        <v>139</v>
      </c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3">
        <v>0</v>
      </c>
      <c r="N49" s="15">
        <f t="shared" si="4"/>
        <v>0</v>
      </c>
      <c r="O49" s="16">
        <v>0</v>
      </c>
      <c r="P49" s="16">
        <v>0</v>
      </c>
      <c r="Q49" s="15">
        <f t="shared" si="5"/>
        <v>0</v>
      </c>
      <c r="R49" s="16">
        <v>0</v>
      </c>
      <c r="S49" s="15">
        <f t="shared" si="6"/>
        <v>0</v>
      </c>
      <c r="T49" s="16">
        <v>0</v>
      </c>
      <c r="U49" s="15">
        <f t="shared" si="7"/>
        <v>0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13">
        <v>0</v>
      </c>
      <c r="H50" s="14">
        <v>1</v>
      </c>
      <c r="I50" s="14">
        <v>1</v>
      </c>
      <c r="J50" s="14">
        <v>0</v>
      </c>
      <c r="K50" s="14">
        <v>0</v>
      </c>
      <c r="L50" s="14">
        <v>0</v>
      </c>
      <c r="M50" s="13">
        <v>0</v>
      </c>
      <c r="N50" s="15">
        <f t="shared" si="4"/>
        <v>0</v>
      </c>
      <c r="O50" s="16">
        <v>0</v>
      </c>
      <c r="P50" s="16">
        <v>0</v>
      </c>
      <c r="Q50" s="15">
        <f t="shared" si="5"/>
        <v>0</v>
      </c>
      <c r="R50" s="16">
        <v>0</v>
      </c>
      <c r="S50" s="15">
        <f t="shared" si="6"/>
        <v>0</v>
      </c>
      <c r="T50" s="16">
        <v>0</v>
      </c>
      <c r="U50" s="15">
        <f t="shared" si="7"/>
        <v>0</v>
      </c>
    </row>
    <row r="51" spans="1:21">
      <c r="A51" s="23">
        <v>46</v>
      </c>
      <c r="B51" s="11" t="s">
        <v>22</v>
      </c>
      <c r="C51" s="31"/>
      <c r="D51" s="26" t="s">
        <v>141</v>
      </c>
      <c r="E51" s="36" t="s">
        <v>142</v>
      </c>
      <c r="F51" s="11" t="s">
        <v>143</v>
      </c>
      <c r="G51" s="13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3">
        <v>0</v>
      </c>
      <c r="N51" s="15">
        <f t="shared" si="4"/>
        <v>0</v>
      </c>
      <c r="O51" s="16">
        <v>0</v>
      </c>
      <c r="P51" s="16">
        <v>0</v>
      </c>
      <c r="Q51" s="15">
        <f t="shared" si="5"/>
        <v>0</v>
      </c>
      <c r="R51" s="16">
        <v>0</v>
      </c>
      <c r="S51" s="15">
        <f t="shared" si="6"/>
        <v>0</v>
      </c>
      <c r="T51" s="16">
        <v>0</v>
      </c>
      <c r="U51" s="15">
        <f t="shared" si="7"/>
        <v>0</v>
      </c>
    </row>
    <row r="52" spans="1:21">
      <c r="A52" s="23">
        <v>47</v>
      </c>
      <c r="B52" s="11" t="s">
        <v>22</v>
      </c>
      <c r="C52" s="31"/>
      <c r="D52" s="28" t="s">
        <v>144</v>
      </c>
      <c r="E52" s="30" t="s">
        <v>34</v>
      </c>
      <c r="F52" s="11" t="s">
        <v>145</v>
      </c>
      <c r="G52" s="13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3">
        <v>0</v>
      </c>
      <c r="N52" s="15">
        <f t="shared" si="4"/>
        <v>0</v>
      </c>
      <c r="O52" s="16">
        <v>0</v>
      </c>
      <c r="P52" s="16">
        <v>0</v>
      </c>
      <c r="Q52" s="15">
        <f t="shared" si="5"/>
        <v>0</v>
      </c>
      <c r="R52" s="16">
        <v>0</v>
      </c>
      <c r="S52" s="15">
        <f t="shared" si="6"/>
        <v>0</v>
      </c>
      <c r="T52" s="16">
        <v>0</v>
      </c>
      <c r="U52" s="15">
        <f t="shared" si="7"/>
        <v>0</v>
      </c>
    </row>
    <row r="53" spans="1:21">
      <c r="A53" s="23">
        <v>48</v>
      </c>
      <c r="B53" s="11" t="s">
        <v>22</v>
      </c>
      <c r="C53" s="31"/>
      <c r="D53" s="28" t="s">
        <v>146</v>
      </c>
      <c r="E53" s="30" t="s">
        <v>34</v>
      </c>
      <c r="F53" s="11" t="s">
        <v>147</v>
      </c>
      <c r="G53" s="13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4"/>
        <v>0</v>
      </c>
      <c r="O53" s="16">
        <v>0</v>
      </c>
      <c r="P53" s="16">
        <v>0</v>
      </c>
      <c r="Q53" s="15">
        <f t="shared" si="5"/>
        <v>0</v>
      </c>
      <c r="R53" s="16">
        <v>0</v>
      </c>
      <c r="S53" s="15">
        <f t="shared" si="6"/>
        <v>0</v>
      </c>
      <c r="T53" s="16">
        <v>0</v>
      </c>
      <c r="U53" s="15">
        <f t="shared" si="7"/>
        <v>0</v>
      </c>
    </row>
    <row r="54" spans="1:21">
      <c r="A54" s="23">
        <v>49</v>
      </c>
      <c r="B54" s="11" t="s">
        <v>22</v>
      </c>
      <c r="C54" s="31"/>
      <c r="D54" s="37" t="s">
        <v>148</v>
      </c>
      <c r="E54" s="24" t="s">
        <v>34</v>
      </c>
      <c r="F54" s="11" t="s">
        <v>149</v>
      </c>
      <c r="G54" s="13">
        <v>0</v>
      </c>
      <c r="H54" s="14">
        <v>1</v>
      </c>
      <c r="I54" s="14">
        <v>1</v>
      </c>
      <c r="J54" s="14">
        <v>0</v>
      </c>
      <c r="K54" s="14">
        <v>0</v>
      </c>
      <c r="L54" s="14">
        <v>0</v>
      </c>
      <c r="M54" s="13">
        <v>0</v>
      </c>
      <c r="N54" s="15">
        <f t="shared" si="4"/>
        <v>0</v>
      </c>
      <c r="O54" s="16">
        <v>0</v>
      </c>
      <c r="P54" s="16">
        <v>0</v>
      </c>
      <c r="Q54" s="15">
        <f t="shared" si="5"/>
        <v>0</v>
      </c>
      <c r="R54" s="16">
        <v>0</v>
      </c>
      <c r="S54" s="15">
        <f t="shared" si="6"/>
        <v>0</v>
      </c>
      <c r="T54" s="16">
        <v>0</v>
      </c>
      <c r="U54" s="15">
        <f t="shared" si="7"/>
        <v>0</v>
      </c>
    </row>
    <row r="55" spans="1:21">
      <c r="A55" s="23">
        <v>50</v>
      </c>
      <c r="B55" s="11" t="s">
        <v>22</v>
      </c>
      <c r="C55" s="31"/>
      <c r="D55" s="37" t="s">
        <v>150</v>
      </c>
      <c r="E55" s="24" t="s">
        <v>34</v>
      </c>
      <c r="F55" s="11" t="s">
        <v>151</v>
      </c>
      <c r="G55" s="13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3">
        <v>0</v>
      </c>
      <c r="N55" s="15">
        <f t="shared" si="4"/>
        <v>0</v>
      </c>
      <c r="O55" s="16">
        <v>0</v>
      </c>
      <c r="P55" s="16">
        <v>0</v>
      </c>
      <c r="Q55" s="15">
        <f t="shared" si="5"/>
        <v>0</v>
      </c>
      <c r="R55" s="16">
        <v>0</v>
      </c>
      <c r="S55" s="15">
        <f t="shared" si="6"/>
        <v>0</v>
      </c>
      <c r="T55" s="16">
        <v>0</v>
      </c>
      <c r="U55" s="15">
        <f t="shared" si="7"/>
        <v>0</v>
      </c>
    </row>
    <row r="56" spans="1:21">
      <c r="A56" s="23">
        <v>51</v>
      </c>
      <c r="B56" s="11" t="s">
        <v>22</v>
      </c>
      <c r="C56" s="31"/>
      <c r="D56" s="37" t="s">
        <v>152</v>
      </c>
      <c r="E56" s="24" t="s">
        <v>34</v>
      </c>
      <c r="F56" s="11" t="s">
        <v>153</v>
      </c>
      <c r="G56" s="13">
        <v>0</v>
      </c>
      <c r="H56" s="14">
        <v>1</v>
      </c>
      <c r="I56" s="14">
        <v>0</v>
      </c>
      <c r="J56" s="14">
        <v>1</v>
      </c>
      <c r="K56" s="14">
        <v>0</v>
      </c>
      <c r="L56" s="14">
        <v>0</v>
      </c>
      <c r="M56" s="13">
        <v>0</v>
      </c>
      <c r="N56" s="15">
        <f t="shared" si="4"/>
        <v>0</v>
      </c>
      <c r="O56" s="16">
        <v>0</v>
      </c>
      <c r="P56" s="16">
        <v>0</v>
      </c>
      <c r="Q56" s="15">
        <f t="shared" si="5"/>
        <v>0</v>
      </c>
      <c r="R56" s="16">
        <v>0</v>
      </c>
      <c r="S56" s="15">
        <f t="shared" si="6"/>
        <v>0</v>
      </c>
      <c r="T56" s="16">
        <v>0</v>
      </c>
      <c r="U56" s="15">
        <f t="shared" si="7"/>
        <v>0</v>
      </c>
    </row>
    <row r="57" spans="1:21">
      <c r="A57" s="23">
        <v>52</v>
      </c>
      <c r="B57" s="11" t="s">
        <v>22</v>
      </c>
      <c r="C57" s="31"/>
      <c r="D57" s="28" t="s">
        <v>154</v>
      </c>
      <c r="E57" s="24" t="s">
        <v>155</v>
      </c>
      <c r="F57" s="11" t="s">
        <v>156</v>
      </c>
      <c r="G57" s="13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3">
        <v>0</v>
      </c>
      <c r="N57" s="15">
        <f t="shared" si="4"/>
        <v>0</v>
      </c>
      <c r="O57" s="16">
        <v>0</v>
      </c>
      <c r="P57" s="16">
        <v>0</v>
      </c>
      <c r="Q57" s="15">
        <f t="shared" si="5"/>
        <v>0</v>
      </c>
      <c r="R57" s="16">
        <v>0</v>
      </c>
      <c r="S57" s="15">
        <f t="shared" si="6"/>
        <v>0</v>
      </c>
      <c r="T57" s="16">
        <v>0</v>
      </c>
      <c r="U57" s="15">
        <f t="shared" si="7"/>
        <v>0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13">
        <v>0</v>
      </c>
      <c r="H58" s="14">
        <v>1</v>
      </c>
      <c r="I58" s="14">
        <v>0</v>
      </c>
      <c r="J58" s="14">
        <v>1</v>
      </c>
      <c r="K58" s="14">
        <v>0</v>
      </c>
      <c r="L58" s="14">
        <v>0</v>
      </c>
      <c r="M58" s="13">
        <v>0</v>
      </c>
      <c r="N58" s="15">
        <f t="shared" si="4"/>
        <v>0</v>
      </c>
      <c r="O58" s="16">
        <v>0</v>
      </c>
      <c r="P58" s="16">
        <v>0</v>
      </c>
      <c r="Q58" s="15">
        <f t="shared" si="5"/>
        <v>0</v>
      </c>
      <c r="R58" s="16">
        <v>0</v>
      </c>
      <c r="S58" s="15">
        <f t="shared" si="6"/>
        <v>0</v>
      </c>
      <c r="T58" s="16">
        <v>0</v>
      </c>
      <c r="U58" s="15">
        <f t="shared" si="7"/>
        <v>0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13">
        <v>0</v>
      </c>
      <c r="H59" s="14">
        <v>2</v>
      </c>
      <c r="I59" s="14">
        <v>0</v>
      </c>
      <c r="J59" s="14">
        <v>2</v>
      </c>
      <c r="K59" s="14">
        <v>0</v>
      </c>
      <c r="L59" s="14">
        <v>0</v>
      </c>
      <c r="M59" s="13">
        <v>0</v>
      </c>
      <c r="N59" s="15">
        <f t="shared" si="4"/>
        <v>0</v>
      </c>
      <c r="O59" s="16">
        <v>0</v>
      </c>
      <c r="P59" s="16">
        <v>0</v>
      </c>
      <c r="Q59" s="15">
        <f t="shared" si="5"/>
        <v>0</v>
      </c>
      <c r="R59" s="16">
        <v>0</v>
      </c>
      <c r="S59" s="15">
        <f t="shared" si="6"/>
        <v>0</v>
      </c>
      <c r="T59" s="16">
        <v>0</v>
      </c>
      <c r="U59" s="15">
        <f t="shared" si="7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13">
        <v>0</v>
      </c>
      <c r="H60" s="14">
        <v>2</v>
      </c>
      <c r="I60" s="14">
        <v>0</v>
      </c>
      <c r="J60" s="14">
        <v>2</v>
      </c>
      <c r="K60" s="14">
        <v>0</v>
      </c>
      <c r="L60" s="14">
        <v>0</v>
      </c>
      <c r="M60" s="13">
        <v>0</v>
      </c>
      <c r="N60" s="15">
        <f t="shared" si="4"/>
        <v>0</v>
      </c>
      <c r="O60" s="16">
        <v>0</v>
      </c>
      <c r="P60" s="16">
        <v>0</v>
      </c>
      <c r="Q60" s="15">
        <f t="shared" si="5"/>
        <v>0</v>
      </c>
      <c r="R60" s="16">
        <v>0</v>
      </c>
      <c r="S60" s="15">
        <f t="shared" si="6"/>
        <v>0</v>
      </c>
      <c r="T60" s="16">
        <v>0</v>
      </c>
      <c r="U60" s="15">
        <f t="shared" si="7"/>
        <v>0</v>
      </c>
    </row>
    <row r="61" spans="1:21">
      <c r="A61" s="23">
        <v>56</v>
      </c>
      <c r="B61" s="11" t="s">
        <v>22</v>
      </c>
      <c r="C61" s="31"/>
      <c r="D61" s="37" t="s">
        <v>160</v>
      </c>
      <c r="E61" s="32" t="s">
        <v>34</v>
      </c>
      <c r="F61" s="11" t="s">
        <v>161</v>
      </c>
      <c r="G61" s="13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3">
        <v>0</v>
      </c>
      <c r="N61" s="15">
        <f t="shared" si="4"/>
        <v>0</v>
      </c>
      <c r="O61" s="16">
        <v>0</v>
      </c>
      <c r="P61" s="16">
        <v>0</v>
      </c>
      <c r="Q61" s="15">
        <f t="shared" si="5"/>
        <v>0</v>
      </c>
      <c r="R61" s="16">
        <v>0</v>
      </c>
      <c r="S61" s="15">
        <f t="shared" si="6"/>
        <v>0</v>
      </c>
      <c r="T61" s="16">
        <v>0</v>
      </c>
      <c r="U61" s="15">
        <f t="shared" si="7"/>
        <v>0</v>
      </c>
    </row>
    <row r="62" spans="1:21">
      <c r="A62" s="23">
        <v>57</v>
      </c>
      <c r="B62" s="11" t="s">
        <v>22</v>
      </c>
      <c r="C62" s="31"/>
      <c r="D62" s="37" t="s">
        <v>162</v>
      </c>
      <c r="E62" s="32" t="s">
        <v>34</v>
      </c>
      <c r="F62" s="11" t="s">
        <v>163</v>
      </c>
      <c r="G62" s="13">
        <v>0</v>
      </c>
      <c r="H62" s="14">
        <v>1</v>
      </c>
      <c r="I62" s="14">
        <v>0</v>
      </c>
      <c r="J62" s="14">
        <v>1</v>
      </c>
      <c r="K62" s="14">
        <v>0</v>
      </c>
      <c r="L62" s="14">
        <v>0</v>
      </c>
      <c r="M62" s="13">
        <v>0</v>
      </c>
      <c r="N62" s="15">
        <f t="shared" si="4"/>
        <v>0</v>
      </c>
      <c r="O62" s="16">
        <v>0</v>
      </c>
      <c r="P62" s="16">
        <v>0</v>
      </c>
      <c r="Q62" s="15">
        <f t="shared" si="5"/>
        <v>0</v>
      </c>
      <c r="R62" s="16">
        <v>0</v>
      </c>
      <c r="S62" s="15">
        <f t="shared" si="6"/>
        <v>0</v>
      </c>
      <c r="T62" s="16">
        <v>0</v>
      </c>
      <c r="U62" s="15">
        <f t="shared" si="7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164</v>
      </c>
      <c r="G63" s="13">
        <v>0</v>
      </c>
      <c r="H63" s="14">
        <v>2</v>
      </c>
      <c r="I63" s="14">
        <v>1</v>
      </c>
      <c r="J63" s="14">
        <v>1</v>
      </c>
      <c r="K63" s="14">
        <v>0</v>
      </c>
      <c r="L63" s="14">
        <v>0</v>
      </c>
      <c r="M63" s="13">
        <v>0</v>
      </c>
      <c r="N63" s="15">
        <f t="shared" si="4"/>
        <v>0</v>
      </c>
      <c r="O63" s="16">
        <v>0</v>
      </c>
      <c r="P63" s="16">
        <v>0</v>
      </c>
      <c r="Q63" s="15">
        <f t="shared" si="5"/>
        <v>0</v>
      </c>
      <c r="R63" s="16">
        <v>0</v>
      </c>
      <c r="S63" s="15">
        <f t="shared" si="6"/>
        <v>0</v>
      </c>
      <c r="T63" s="16">
        <v>0</v>
      </c>
      <c r="U63" s="15">
        <f t="shared" si="7"/>
        <v>0</v>
      </c>
    </row>
    <row r="64" spans="1:21">
      <c r="A64" s="23">
        <v>59</v>
      </c>
      <c r="B64" s="11" t="s">
        <v>22</v>
      </c>
      <c r="C64" s="31"/>
      <c r="D64" s="26" t="s">
        <v>165</v>
      </c>
      <c r="E64" s="32" t="s">
        <v>34</v>
      </c>
      <c r="F64" s="11" t="s">
        <v>166</v>
      </c>
      <c r="G64" s="13">
        <v>0</v>
      </c>
      <c r="H64" s="14">
        <v>1</v>
      </c>
      <c r="I64" s="14">
        <v>0</v>
      </c>
      <c r="J64" s="14">
        <v>1</v>
      </c>
      <c r="K64" s="14">
        <v>0</v>
      </c>
      <c r="L64" s="14">
        <v>0</v>
      </c>
      <c r="M64" s="13">
        <v>0</v>
      </c>
      <c r="N64" s="15">
        <f t="shared" si="4"/>
        <v>0</v>
      </c>
      <c r="O64" s="16">
        <v>0</v>
      </c>
      <c r="P64" s="16">
        <v>0</v>
      </c>
      <c r="Q64" s="15">
        <f t="shared" si="5"/>
        <v>0</v>
      </c>
      <c r="R64" s="16">
        <v>0</v>
      </c>
      <c r="S64" s="15">
        <f t="shared" si="6"/>
        <v>0</v>
      </c>
      <c r="T64" s="16">
        <v>0</v>
      </c>
      <c r="U64" s="15">
        <f t="shared" si="7"/>
        <v>0</v>
      </c>
    </row>
    <row r="65" spans="1:21">
      <c r="A65" s="23">
        <v>60</v>
      </c>
      <c r="B65" s="11" t="s">
        <v>22</v>
      </c>
      <c r="C65" s="31"/>
      <c r="D65" s="28" t="s">
        <v>77</v>
      </c>
      <c r="E65" s="30" t="s">
        <v>78</v>
      </c>
      <c r="F65" s="11" t="s">
        <v>167</v>
      </c>
      <c r="G65" s="13">
        <v>0</v>
      </c>
      <c r="H65" s="14">
        <v>4</v>
      </c>
      <c r="I65" s="14">
        <v>1</v>
      </c>
      <c r="J65" s="14">
        <v>3</v>
      </c>
      <c r="K65" s="14">
        <v>0</v>
      </c>
      <c r="L65" s="14">
        <v>0</v>
      </c>
      <c r="M65" s="13">
        <v>0</v>
      </c>
      <c r="N65" s="15">
        <f t="shared" si="4"/>
        <v>0</v>
      </c>
      <c r="O65" s="16">
        <v>0</v>
      </c>
      <c r="P65" s="16">
        <v>0</v>
      </c>
      <c r="Q65" s="15">
        <f t="shared" si="5"/>
        <v>0</v>
      </c>
      <c r="R65" s="16">
        <v>0</v>
      </c>
      <c r="S65" s="15">
        <f t="shared" si="6"/>
        <v>0</v>
      </c>
      <c r="T65" s="16">
        <v>0</v>
      </c>
      <c r="U65" s="15">
        <f t="shared" si="7"/>
        <v>0</v>
      </c>
    </row>
    <row r="66" spans="1:21">
      <c r="A66" s="23">
        <v>61</v>
      </c>
      <c r="B66" s="11" t="s">
        <v>22</v>
      </c>
      <c r="C66" s="31"/>
      <c r="D66" s="28" t="s">
        <v>168</v>
      </c>
      <c r="E66" s="32" t="s">
        <v>34</v>
      </c>
      <c r="F66" s="11" t="s">
        <v>169</v>
      </c>
      <c r="G66" s="13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3">
        <v>0</v>
      </c>
      <c r="N66" s="15">
        <f t="shared" si="4"/>
        <v>0</v>
      </c>
      <c r="O66" s="16">
        <v>0</v>
      </c>
      <c r="P66" s="16">
        <v>0</v>
      </c>
      <c r="Q66" s="15">
        <f t="shared" si="5"/>
        <v>0</v>
      </c>
      <c r="R66" s="16">
        <v>0</v>
      </c>
      <c r="S66" s="15">
        <f t="shared" si="6"/>
        <v>0</v>
      </c>
      <c r="T66" s="16">
        <v>0</v>
      </c>
      <c r="U66" s="15">
        <f t="shared" si="7"/>
        <v>0</v>
      </c>
    </row>
    <row r="67" spans="1:21">
      <c r="A67" s="23">
        <v>62</v>
      </c>
      <c r="B67" s="11" t="s">
        <v>22</v>
      </c>
      <c r="C67" s="31"/>
      <c r="D67" s="28" t="s">
        <v>170</v>
      </c>
      <c r="E67" s="35" t="s">
        <v>51</v>
      </c>
      <c r="F67" s="11" t="s">
        <v>171</v>
      </c>
      <c r="G67" s="13">
        <v>0</v>
      </c>
      <c r="H67" s="14">
        <v>1</v>
      </c>
      <c r="I67" s="14">
        <v>0</v>
      </c>
      <c r="J67" s="14">
        <v>1</v>
      </c>
      <c r="K67" s="14">
        <v>0</v>
      </c>
      <c r="L67" s="14">
        <v>0</v>
      </c>
      <c r="M67" s="13">
        <v>0</v>
      </c>
      <c r="N67" s="15">
        <f t="shared" si="4"/>
        <v>0</v>
      </c>
      <c r="O67" s="16">
        <v>0</v>
      </c>
      <c r="P67" s="16">
        <v>0</v>
      </c>
      <c r="Q67" s="15">
        <f t="shared" si="5"/>
        <v>0</v>
      </c>
      <c r="R67" s="16">
        <v>0</v>
      </c>
      <c r="S67" s="15">
        <f t="shared" si="6"/>
        <v>0</v>
      </c>
      <c r="T67" s="16">
        <v>0</v>
      </c>
      <c r="U67" s="15">
        <f t="shared" si="7"/>
        <v>0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13">
        <v>0</v>
      </c>
      <c r="H68" s="14">
        <v>2</v>
      </c>
      <c r="I68" s="14">
        <v>1</v>
      </c>
      <c r="J68" s="14">
        <v>1</v>
      </c>
      <c r="K68" s="14">
        <v>0</v>
      </c>
      <c r="L68" s="14">
        <v>0</v>
      </c>
      <c r="M68" s="13">
        <v>0</v>
      </c>
      <c r="N68" s="15">
        <f t="shared" si="4"/>
        <v>0</v>
      </c>
      <c r="O68" s="16">
        <v>0</v>
      </c>
      <c r="P68" s="16">
        <v>0</v>
      </c>
      <c r="Q68" s="15">
        <f t="shared" si="5"/>
        <v>0</v>
      </c>
      <c r="R68" s="16">
        <v>0</v>
      </c>
      <c r="S68" s="15">
        <f t="shared" si="6"/>
        <v>0</v>
      </c>
      <c r="T68" s="16">
        <v>0</v>
      </c>
      <c r="U68" s="15">
        <f t="shared" si="7"/>
        <v>0</v>
      </c>
    </row>
    <row r="69" spans="1:21">
      <c r="A69" s="23">
        <v>64</v>
      </c>
      <c r="B69" s="11" t="s">
        <v>22</v>
      </c>
      <c r="C69" s="31"/>
      <c r="D69" s="26" t="s">
        <v>173</v>
      </c>
      <c r="E69" s="32" t="s">
        <v>34</v>
      </c>
      <c r="F69" s="11" t="s">
        <v>174</v>
      </c>
      <c r="G69" s="13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3">
        <v>0</v>
      </c>
      <c r="N69" s="15">
        <f t="shared" si="4"/>
        <v>0</v>
      </c>
      <c r="O69" s="16">
        <v>0</v>
      </c>
      <c r="P69" s="16">
        <v>0</v>
      </c>
      <c r="Q69" s="15">
        <f t="shared" si="5"/>
        <v>0</v>
      </c>
      <c r="R69" s="16">
        <v>0</v>
      </c>
      <c r="S69" s="15">
        <f t="shared" si="6"/>
        <v>0</v>
      </c>
      <c r="T69" s="16">
        <v>0</v>
      </c>
      <c r="U69" s="15">
        <f t="shared" si="7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13">
        <v>0</v>
      </c>
      <c r="H70" s="14">
        <v>1</v>
      </c>
      <c r="I70" s="14">
        <v>0</v>
      </c>
      <c r="J70" s="14">
        <v>1</v>
      </c>
      <c r="K70" s="14">
        <v>0</v>
      </c>
      <c r="L70" s="14">
        <v>0</v>
      </c>
      <c r="M70" s="13">
        <v>0</v>
      </c>
      <c r="N70" s="15">
        <f t="shared" si="4"/>
        <v>0</v>
      </c>
      <c r="O70" s="16">
        <v>0</v>
      </c>
      <c r="P70" s="16">
        <v>0</v>
      </c>
      <c r="Q70" s="15">
        <f t="shared" ref="Q70:Q74" si="8">IF(O70=0,0,P70/O70)</f>
        <v>0</v>
      </c>
      <c r="R70" s="16">
        <v>0</v>
      </c>
      <c r="S70" s="15">
        <f t="shared" ref="S70:S74" si="9">IF(P70=0,0,R70/P70)</f>
        <v>0</v>
      </c>
      <c r="T70" s="16">
        <v>0</v>
      </c>
      <c r="U70" s="15">
        <f t="shared" ref="U70:U74" si="10">IF(P70=0,0,T70/P70)</f>
        <v>0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13">
        <v>0</v>
      </c>
      <c r="H71" s="14">
        <v>1</v>
      </c>
      <c r="I71" s="14">
        <v>0</v>
      </c>
      <c r="J71" s="14">
        <v>1</v>
      </c>
      <c r="K71" s="14">
        <v>0</v>
      </c>
      <c r="L71" s="14">
        <v>0</v>
      </c>
      <c r="M71" s="13">
        <v>0</v>
      </c>
      <c r="N71" s="15">
        <f t="shared" si="4"/>
        <v>0</v>
      </c>
      <c r="O71" s="16">
        <v>0</v>
      </c>
      <c r="P71" s="16">
        <v>0</v>
      </c>
      <c r="Q71" s="15">
        <f t="shared" si="8"/>
        <v>0</v>
      </c>
      <c r="R71" s="16">
        <v>0</v>
      </c>
      <c r="S71" s="15">
        <f t="shared" si="9"/>
        <v>0</v>
      </c>
      <c r="T71" s="16">
        <v>0</v>
      </c>
      <c r="U71" s="15">
        <f t="shared" si="10"/>
        <v>0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13">
        <v>0</v>
      </c>
      <c r="H72" s="14">
        <v>3</v>
      </c>
      <c r="I72" s="14">
        <v>1</v>
      </c>
      <c r="J72" s="14">
        <v>2</v>
      </c>
      <c r="K72" s="14">
        <v>0</v>
      </c>
      <c r="L72" s="14">
        <v>0</v>
      </c>
      <c r="M72" s="13">
        <v>0</v>
      </c>
      <c r="N72" s="15">
        <f t="shared" si="4"/>
        <v>0</v>
      </c>
      <c r="O72" s="16">
        <v>0</v>
      </c>
      <c r="P72" s="16">
        <v>0</v>
      </c>
      <c r="Q72" s="15">
        <f t="shared" si="8"/>
        <v>0</v>
      </c>
      <c r="R72" s="16">
        <v>0</v>
      </c>
      <c r="S72" s="15">
        <f t="shared" si="9"/>
        <v>0</v>
      </c>
      <c r="T72" s="16">
        <v>0</v>
      </c>
      <c r="U72" s="15">
        <f t="shared" si="10"/>
        <v>0</v>
      </c>
    </row>
    <row r="73" spans="1:21">
      <c r="A73" s="23">
        <v>68</v>
      </c>
      <c r="B73" s="11" t="s">
        <v>22</v>
      </c>
      <c r="C73" s="31"/>
      <c r="D73" s="26" t="s">
        <v>178</v>
      </c>
      <c r="E73" s="32" t="s">
        <v>34</v>
      </c>
      <c r="F73" s="11" t="s">
        <v>179</v>
      </c>
      <c r="G73" s="13">
        <v>0</v>
      </c>
      <c r="H73" s="14">
        <v>1</v>
      </c>
      <c r="I73" s="14">
        <v>0</v>
      </c>
      <c r="J73" s="14">
        <v>1</v>
      </c>
      <c r="K73" s="14">
        <v>0</v>
      </c>
      <c r="L73" s="14">
        <v>0</v>
      </c>
      <c r="M73" s="13">
        <v>0</v>
      </c>
      <c r="N73" s="15">
        <f t="shared" si="4"/>
        <v>0</v>
      </c>
      <c r="O73" s="16">
        <v>0</v>
      </c>
      <c r="P73" s="16">
        <v>0</v>
      </c>
      <c r="Q73" s="15">
        <f t="shared" si="8"/>
        <v>0</v>
      </c>
      <c r="R73" s="16">
        <v>0</v>
      </c>
      <c r="S73" s="15">
        <f t="shared" si="9"/>
        <v>0</v>
      </c>
      <c r="T73" s="16">
        <v>0</v>
      </c>
      <c r="U73" s="15">
        <f t="shared" si="10"/>
        <v>0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1">SUM(G6:G73)</f>
        <v>0</v>
      </c>
      <c r="H74" s="19">
        <f t="shared" si="11"/>
        <v>106</v>
      </c>
      <c r="I74" s="19">
        <f t="shared" si="11"/>
        <v>21</v>
      </c>
      <c r="J74" s="19">
        <f t="shared" si="11"/>
        <v>77</v>
      </c>
      <c r="K74" s="19">
        <f t="shared" si="11"/>
        <v>0</v>
      </c>
      <c r="L74" s="19">
        <f t="shared" si="11"/>
        <v>0</v>
      </c>
      <c r="M74" s="19">
        <f t="shared" si="11"/>
        <v>0</v>
      </c>
      <c r="N74" s="15">
        <f t="shared" si="4"/>
        <v>0</v>
      </c>
      <c r="O74" s="20">
        <f>SUM(O6:O73)</f>
        <v>0</v>
      </c>
      <c r="P74" s="20">
        <f>SUM(P6:P73)</f>
        <v>0</v>
      </c>
      <c r="Q74" s="15">
        <f t="shared" si="8"/>
        <v>0</v>
      </c>
      <c r="R74" s="20">
        <f>SUM(R6:R73)</f>
        <v>0</v>
      </c>
      <c r="S74" s="15">
        <f t="shared" si="9"/>
        <v>0</v>
      </c>
      <c r="T74" s="20">
        <f>SUM(T6:T73)</f>
        <v>0</v>
      </c>
      <c r="U74" s="15">
        <f t="shared" si="10"/>
        <v>0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0.xml><?xml version="1.0" encoding="utf-8"?>
<worksheet xmlns="http://schemas.openxmlformats.org/spreadsheetml/2006/main" xmlns:r="http://schemas.openxmlformats.org/officeDocument/2006/relationships">
  <dimension ref="A1:U93"/>
  <sheetViews>
    <sheetView topLeftCell="H82" zoomScale="90" zoomScaleNormal="90" workbookViewId="0">
      <selection activeCell="N100" sqref="N100"/>
    </sheetView>
  </sheetViews>
  <sheetFormatPr defaultRowHeight="15"/>
  <cols>
    <col min="2" max="2" width="17.140625" customWidth="1"/>
    <col min="3" max="3" width="19" customWidth="1"/>
    <col min="4" max="4" width="41.140625" customWidth="1"/>
    <col min="5" max="5" width="27.42578125" customWidth="1"/>
    <col min="6" max="6" width="19.42578125" customWidth="1"/>
    <col min="7" max="7" width="15.140625" customWidth="1"/>
    <col min="9" max="9" width="18.85546875" customWidth="1"/>
    <col min="10" max="10" width="13.7109375" customWidth="1"/>
    <col min="12" max="12" width="13.5703125" customWidth="1"/>
    <col min="13" max="13" width="18.42578125" customWidth="1"/>
    <col min="14" max="14" width="17.28515625" customWidth="1"/>
    <col min="15" max="15" width="15.42578125" customWidth="1"/>
    <col min="16" max="16" width="13.140625" customWidth="1"/>
    <col min="17" max="17" width="16.140625" customWidth="1"/>
    <col min="18" max="18" width="13.7109375" customWidth="1"/>
    <col min="19" max="19" width="17.28515625" customWidth="1"/>
    <col min="20" max="20" width="12.140625" customWidth="1"/>
    <col min="21" max="21" width="14.28515625" customWidth="1"/>
  </cols>
  <sheetData>
    <row r="1" spans="1:21" ht="52.5" customHeight="1">
      <c r="A1" s="118" t="s">
        <v>275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1" ht="54.75" customHeight="1">
      <c r="A2" s="119" t="s">
        <v>1</v>
      </c>
      <c r="B2" s="119" t="s">
        <v>2</v>
      </c>
      <c r="C2" s="119" t="s">
        <v>3</v>
      </c>
      <c r="D2" s="119" t="s">
        <v>4</v>
      </c>
      <c r="E2" s="119" t="s">
        <v>204</v>
      </c>
      <c r="F2" s="119" t="s">
        <v>6</v>
      </c>
      <c r="G2" s="119" t="s">
        <v>7</v>
      </c>
      <c r="H2" s="119" t="s">
        <v>8</v>
      </c>
      <c r="I2" s="119"/>
      <c r="J2" s="119"/>
      <c r="K2" s="119" t="s">
        <v>9</v>
      </c>
      <c r="L2" s="119"/>
      <c r="M2" s="119"/>
      <c r="N2" s="119"/>
      <c r="O2" s="119"/>
      <c r="P2" s="119" t="s">
        <v>10</v>
      </c>
      <c r="Q2" s="119"/>
      <c r="R2" s="119"/>
      <c r="S2" s="119"/>
      <c r="T2" s="119"/>
      <c r="U2" s="119"/>
    </row>
    <row r="3" spans="1:21" ht="52.5" customHeight="1">
      <c r="A3" s="119"/>
      <c r="B3" s="119"/>
      <c r="C3" s="119"/>
      <c r="D3" s="119"/>
      <c r="E3" s="119"/>
      <c r="F3" s="119"/>
      <c r="G3" s="119"/>
      <c r="H3" s="119" t="s">
        <v>11</v>
      </c>
      <c r="I3" s="119" t="s">
        <v>12</v>
      </c>
      <c r="J3" s="119" t="s">
        <v>13</v>
      </c>
      <c r="K3" s="119" t="s">
        <v>14</v>
      </c>
      <c r="L3" s="119" t="s">
        <v>15</v>
      </c>
      <c r="M3" s="119" t="s">
        <v>16</v>
      </c>
      <c r="N3" s="119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21" t="s">
        <v>17</v>
      </c>
      <c r="P3" s="119" t="s">
        <v>18</v>
      </c>
      <c r="Q3" s="119"/>
      <c r="R3" s="119" t="s">
        <v>19</v>
      </c>
      <c r="S3" s="119"/>
      <c r="T3" s="119" t="s">
        <v>20</v>
      </c>
      <c r="U3" s="119"/>
    </row>
    <row r="4" spans="1:21" ht="110.2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1"/>
      <c r="P4" s="64" t="s">
        <v>21</v>
      </c>
      <c r="Q4" s="6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6" t="s">
        <v>21</v>
      </c>
      <c r="S4" s="6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6" t="s">
        <v>21</v>
      </c>
      <c r="U4" s="6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 ht="15.75">
      <c r="A5" s="67">
        <v>1</v>
      </c>
      <c r="B5" s="67">
        <v>2</v>
      </c>
      <c r="C5" s="67">
        <v>3</v>
      </c>
      <c r="D5" s="68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  <c r="K5" s="67">
        <v>11</v>
      </c>
      <c r="L5" s="67">
        <v>12</v>
      </c>
      <c r="M5" s="67">
        <v>13</v>
      </c>
      <c r="N5" s="67">
        <v>14</v>
      </c>
      <c r="O5" s="68">
        <v>15</v>
      </c>
      <c r="P5" s="69">
        <v>16</v>
      </c>
      <c r="Q5" s="68">
        <v>17</v>
      </c>
      <c r="R5" s="68">
        <v>18</v>
      </c>
      <c r="S5" s="68">
        <v>19</v>
      </c>
      <c r="T5" s="68">
        <v>20</v>
      </c>
      <c r="U5" s="67">
        <v>21</v>
      </c>
    </row>
    <row r="6" spans="1:21" ht="15.75">
      <c r="A6" s="70">
        <v>1</v>
      </c>
      <c r="B6" s="71" t="s">
        <v>22</v>
      </c>
      <c r="C6" s="72"/>
      <c r="D6" s="73" t="s">
        <v>81</v>
      </c>
      <c r="E6" s="74" t="s">
        <v>47</v>
      </c>
      <c r="F6" s="71" t="s">
        <v>82</v>
      </c>
      <c r="G6" s="75">
        <f t="shared" ref="G6:G27" si="0">(P6)</f>
        <v>14895.82</v>
      </c>
      <c r="H6" s="76">
        <v>26</v>
      </c>
      <c r="I6" s="76">
        <v>4</v>
      </c>
      <c r="J6" s="76">
        <v>13</v>
      </c>
      <c r="K6" s="76">
        <v>17</v>
      </c>
      <c r="L6" s="76">
        <v>19</v>
      </c>
      <c r="M6" s="77">
        <v>12</v>
      </c>
      <c r="N6" s="78">
        <f t="shared" ref="N6:N30" si="1">IF(H6=0,0,K6/H6)</f>
        <v>0.65384615384615385</v>
      </c>
      <c r="O6" s="79">
        <v>14895.82</v>
      </c>
      <c r="P6" s="79">
        <v>14895.82</v>
      </c>
      <c r="Q6" s="80">
        <f t="shared" ref="Q6:Q38" si="2">IF(O6=0,0,P6/O6)</f>
        <v>1</v>
      </c>
      <c r="R6" s="79">
        <v>10772.84</v>
      </c>
      <c r="S6" s="80">
        <f t="shared" ref="S6:S38" si="3">IF(P6=0,0,R6/P6)</f>
        <v>0.72321228371449175</v>
      </c>
      <c r="T6" s="81">
        <f t="shared" ref="T6:T22" si="4">(P6-R6)</f>
        <v>4122.9799999999996</v>
      </c>
      <c r="U6" s="78">
        <f t="shared" ref="U6:U37" si="5">IF(P6=0,0,T6/P6)</f>
        <v>0.27678771628550825</v>
      </c>
    </row>
    <row r="7" spans="1:21" ht="15.75">
      <c r="A7" s="70">
        <v>2</v>
      </c>
      <c r="B7" s="71" t="s">
        <v>22</v>
      </c>
      <c r="C7" s="72"/>
      <c r="D7" s="73" t="s">
        <v>37</v>
      </c>
      <c r="E7" s="82" t="s">
        <v>34</v>
      </c>
      <c r="F7" s="71" t="s">
        <v>83</v>
      </c>
      <c r="G7" s="75">
        <f t="shared" si="0"/>
        <v>1629.85</v>
      </c>
      <c r="H7" s="76">
        <v>7</v>
      </c>
      <c r="I7" s="76">
        <v>0</v>
      </c>
      <c r="J7" s="76">
        <v>1</v>
      </c>
      <c r="K7" s="76">
        <v>6</v>
      </c>
      <c r="L7" s="76">
        <v>6</v>
      </c>
      <c r="M7" s="77">
        <v>6</v>
      </c>
      <c r="N7" s="78">
        <f t="shared" si="1"/>
        <v>0.8571428571428571</v>
      </c>
      <c r="O7" s="79">
        <v>1629.85</v>
      </c>
      <c r="P7" s="79">
        <v>1629.85</v>
      </c>
      <c r="Q7" s="80">
        <f t="shared" si="2"/>
        <v>1</v>
      </c>
      <c r="R7" s="79">
        <v>1629.85</v>
      </c>
      <c r="S7" s="80">
        <f t="shared" si="3"/>
        <v>1</v>
      </c>
      <c r="T7" s="81">
        <f t="shared" si="4"/>
        <v>0</v>
      </c>
      <c r="U7" s="78">
        <f t="shared" si="5"/>
        <v>0</v>
      </c>
    </row>
    <row r="8" spans="1:21" ht="15.75">
      <c r="A8" s="70">
        <v>3</v>
      </c>
      <c r="B8" s="71" t="s">
        <v>22</v>
      </c>
      <c r="C8" s="72"/>
      <c r="D8" s="83" t="s">
        <v>38</v>
      </c>
      <c r="E8" s="82" t="s">
        <v>30</v>
      </c>
      <c r="F8" s="71" t="s">
        <v>84</v>
      </c>
      <c r="G8" s="75">
        <f t="shared" si="0"/>
        <v>3384.04</v>
      </c>
      <c r="H8" s="76">
        <v>18</v>
      </c>
      <c r="I8" s="76">
        <v>4</v>
      </c>
      <c r="J8" s="76">
        <v>12</v>
      </c>
      <c r="K8" s="76">
        <v>2</v>
      </c>
      <c r="L8" s="76">
        <v>3</v>
      </c>
      <c r="M8" s="77">
        <v>2</v>
      </c>
      <c r="N8" s="78">
        <f t="shared" si="1"/>
        <v>0.1111111111111111</v>
      </c>
      <c r="O8" s="79">
        <v>3384.04</v>
      </c>
      <c r="P8" s="79">
        <v>3384.04</v>
      </c>
      <c r="Q8" s="80">
        <f t="shared" si="2"/>
        <v>1</v>
      </c>
      <c r="R8" s="79">
        <v>3384.04</v>
      </c>
      <c r="S8" s="80">
        <f t="shared" si="3"/>
        <v>1</v>
      </c>
      <c r="T8" s="81">
        <f t="shared" si="4"/>
        <v>0</v>
      </c>
      <c r="U8" s="78">
        <f t="shared" si="5"/>
        <v>0</v>
      </c>
    </row>
    <row r="9" spans="1:21" ht="15.75">
      <c r="A9" s="70">
        <v>4</v>
      </c>
      <c r="B9" s="71" t="s">
        <v>22</v>
      </c>
      <c r="C9" s="72"/>
      <c r="D9" s="83" t="s">
        <v>39</v>
      </c>
      <c r="E9" s="82" t="s">
        <v>40</v>
      </c>
      <c r="F9" s="71" t="s">
        <v>85</v>
      </c>
      <c r="G9" s="75">
        <f t="shared" si="0"/>
        <v>12843.36</v>
      </c>
      <c r="H9" s="76">
        <v>31</v>
      </c>
      <c r="I9" s="76">
        <v>0</v>
      </c>
      <c r="J9" s="76">
        <v>28</v>
      </c>
      <c r="K9" s="76">
        <v>26</v>
      </c>
      <c r="L9" s="76">
        <v>37</v>
      </c>
      <c r="M9" s="77">
        <v>6</v>
      </c>
      <c r="N9" s="78">
        <f t="shared" si="1"/>
        <v>0.83870967741935487</v>
      </c>
      <c r="O9" s="79">
        <v>12843.36</v>
      </c>
      <c r="P9" s="79">
        <v>12843.36</v>
      </c>
      <c r="Q9" s="80">
        <f t="shared" si="2"/>
        <v>1</v>
      </c>
      <c r="R9" s="79">
        <v>12843.36</v>
      </c>
      <c r="S9" s="80">
        <f t="shared" si="3"/>
        <v>1</v>
      </c>
      <c r="T9" s="81">
        <f t="shared" si="4"/>
        <v>0</v>
      </c>
      <c r="U9" s="78">
        <f t="shared" si="5"/>
        <v>0</v>
      </c>
    </row>
    <row r="10" spans="1:21" ht="15.75">
      <c r="A10" s="70">
        <v>5</v>
      </c>
      <c r="B10" s="71" t="s">
        <v>22</v>
      </c>
      <c r="C10" s="72"/>
      <c r="D10" s="73" t="s">
        <v>86</v>
      </c>
      <c r="E10" s="82" t="s">
        <v>34</v>
      </c>
      <c r="F10" s="71" t="s">
        <v>182</v>
      </c>
      <c r="G10" s="75">
        <f t="shared" si="0"/>
        <v>6495.32</v>
      </c>
      <c r="H10" s="76">
        <v>9</v>
      </c>
      <c r="I10" s="76">
        <v>0</v>
      </c>
      <c r="J10" s="76">
        <v>7</v>
      </c>
      <c r="K10" s="76">
        <v>6</v>
      </c>
      <c r="L10" s="76">
        <v>8</v>
      </c>
      <c r="M10" s="77">
        <v>3</v>
      </c>
      <c r="N10" s="78">
        <f t="shared" si="1"/>
        <v>0.66666666666666663</v>
      </c>
      <c r="O10" s="79">
        <v>6495.32</v>
      </c>
      <c r="P10" s="79">
        <v>6495.32</v>
      </c>
      <c r="Q10" s="80">
        <f t="shared" si="2"/>
        <v>1</v>
      </c>
      <c r="R10" s="79">
        <v>6495.32</v>
      </c>
      <c r="S10" s="80">
        <f t="shared" si="3"/>
        <v>1</v>
      </c>
      <c r="T10" s="81">
        <f t="shared" si="4"/>
        <v>0</v>
      </c>
      <c r="U10" s="78">
        <f t="shared" si="5"/>
        <v>0</v>
      </c>
    </row>
    <row r="11" spans="1:21" ht="15.75">
      <c r="A11" s="70">
        <v>6</v>
      </c>
      <c r="B11" s="71" t="s">
        <v>22</v>
      </c>
      <c r="C11" s="72"/>
      <c r="D11" s="73" t="s">
        <v>63</v>
      </c>
      <c r="E11" s="82" t="s">
        <v>34</v>
      </c>
      <c r="F11" s="71" t="s">
        <v>88</v>
      </c>
      <c r="G11" s="75">
        <f t="shared" si="0"/>
        <v>25141.98</v>
      </c>
      <c r="H11" s="76">
        <v>24</v>
      </c>
      <c r="I11" s="76">
        <v>2</v>
      </c>
      <c r="J11" s="76">
        <v>18</v>
      </c>
      <c r="K11" s="76">
        <v>19</v>
      </c>
      <c r="L11" s="76">
        <v>27</v>
      </c>
      <c r="M11" s="77">
        <v>14</v>
      </c>
      <c r="N11" s="78">
        <f t="shared" si="1"/>
        <v>0.79166666666666663</v>
      </c>
      <c r="O11" s="79">
        <v>25141.98</v>
      </c>
      <c r="P11" s="79">
        <v>25141.98</v>
      </c>
      <c r="Q11" s="80">
        <f t="shared" si="2"/>
        <v>1</v>
      </c>
      <c r="R11" s="79">
        <v>24728.58</v>
      </c>
      <c r="S11" s="80">
        <f t="shared" si="3"/>
        <v>0.9835573809222663</v>
      </c>
      <c r="T11" s="81">
        <f t="shared" si="4"/>
        <v>413.39999999999782</v>
      </c>
      <c r="U11" s="78">
        <f t="shared" si="5"/>
        <v>1.6442619077733648E-2</v>
      </c>
    </row>
    <row r="12" spans="1:21" ht="15.75">
      <c r="A12" s="70"/>
      <c r="B12" s="71" t="s">
        <v>22</v>
      </c>
      <c r="C12" s="72"/>
      <c r="D12" s="73" t="s">
        <v>258</v>
      </c>
      <c r="E12" s="82" t="s">
        <v>262</v>
      </c>
      <c r="F12" s="71" t="s">
        <v>263</v>
      </c>
      <c r="G12" s="75">
        <f t="shared" si="0"/>
        <v>0</v>
      </c>
      <c r="H12" s="76">
        <v>2</v>
      </c>
      <c r="I12" s="76">
        <v>0</v>
      </c>
      <c r="J12" s="76">
        <v>1</v>
      </c>
      <c r="K12" s="76">
        <v>0</v>
      </c>
      <c r="L12" s="76">
        <v>0</v>
      </c>
      <c r="M12" s="77">
        <v>0</v>
      </c>
      <c r="N12" s="78">
        <f t="shared" si="1"/>
        <v>0</v>
      </c>
      <c r="O12" s="79"/>
      <c r="P12" s="79"/>
      <c r="Q12" s="80">
        <f t="shared" si="2"/>
        <v>0</v>
      </c>
      <c r="R12" s="79"/>
      <c r="S12" s="80">
        <f t="shared" si="3"/>
        <v>0</v>
      </c>
      <c r="T12" s="81"/>
      <c r="U12" s="78">
        <f t="shared" si="5"/>
        <v>0</v>
      </c>
    </row>
    <row r="13" spans="1:21" ht="14.25" customHeight="1">
      <c r="A13" s="70">
        <v>7</v>
      </c>
      <c r="B13" s="71" t="s">
        <v>22</v>
      </c>
      <c r="C13" s="72"/>
      <c r="D13" s="73" t="s">
        <v>89</v>
      </c>
      <c r="E13" s="84" t="s">
        <v>90</v>
      </c>
      <c r="F13" s="71" t="s">
        <v>91</v>
      </c>
      <c r="G13" s="75">
        <f t="shared" si="0"/>
        <v>6567.27</v>
      </c>
      <c r="H13" s="76">
        <v>15</v>
      </c>
      <c r="I13" s="76">
        <v>0</v>
      </c>
      <c r="J13" s="76">
        <v>14</v>
      </c>
      <c r="K13" s="76">
        <v>5</v>
      </c>
      <c r="L13" s="76">
        <v>6</v>
      </c>
      <c r="M13" s="77">
        <v>4</v>
      </c>
      <c r="N13" s="78">
        <f t="shared" si="1"/>
        <v>0.33333333333333331</v>
      </c>
      <c r="O13" s="79">
        <v>6567.27</v>
      </c>
      <c r="P13" s="79">
        <v>6567.27</v>
      </c>
      <c r="Q13" s="80">
        <f t="shared" si="2"/>
        <v>1</v>
      </c>
      <c r="R13" s="79">
        <v>6567.27</v>
      </c>
      <c r="S13" s="80">
        <f t="shared" si="3"/>
        <v>1</v>
      </c>
      <c r="T13" s="81">
        <f t="shared" si="4"/>
        <v>0</v>
      </c>
      <c r="U13" s="78">
        <f t="shared" si="5"/>
        <v>0</v>
      </c>
    </row>
    <row r="14" spans="1:21" ht="15.75">
      <c r="A14" s="70">
        <v>8</v>
      </c>
      <c r="B14" s="71" t="s">
        <v>22</v>
      </c>
      <c r="C14" s="72"/>
      <c r="D14" s="85" t="s">
        <v>29</v>
      </c>
      <c r="E14" s="86" t="s">
        <v>30</v>
      </c>
      <c r="F14" s="71" t="s">
        <v>92</v>
      </c>
      <c r="G14" s="75">
        <f t="shared" si="0"/>
        <v>12711.4</v>
      </c>
      <c r="H14" s="76">
        <v>31</v>
      </c>
      <c r="I14" s="76">
        <v>2</v>
      </c>
      <c r="J14" s="76">
        <v>22</v>
      </c>
      <c r="K14" s="76">
        <v>17</v>
      </c>
      <c r="L14" s="76">
        <v>22</v>
      </c>
      <c r="M14" s="77">
        <v>5</v>
      </c>
      <c r="N14" s="78">
        <f t="shared" si="1"/>
        <v>0.54838709677419351</v>
      </c>
      <c r="O14" s="79">
        <v>12711.4</v>
      </c>
      <c r="P14" s="79">
        <v>12711.4</v>
      </c>
      <c r="Q14" s="80">
        <f t="shared" si="2"/>
        <v>1</v>
      </c>
      <c r="R14" s="79">
        <v>11254.96</v>
      </c>
      <c r="S14" s="80">
        <f t="shared" si="3"/>
        <v>0.8854225341032459</v>
      </c>
      <c r="T14" s="81">
        <f t="shared" si="4"/>
        <v>1456.4400000000005</v>
      </c>
      <c r="U14" s="78">
        <f t="shared" si="5"/>
        <v>0.11457746589675413</v>
      </c>
    </row>
    <row r="15" spans="1:21" ht="15.75">
      <c r="A15" s="70">
        <v>9</v>
      </c>
      <c r="B15" s="71" t="s">
        <v>22</v>
      </c>
      <c r="C15" s="72"/>
      <c r="D15" s="83" t="s">
        <v>41</v>
      </c>
      <c r="E15" s="82" t="s">
        <v>26</v>
      </c>
      <c r="F15" s="71" t="s">
        <v>93</v>
      </c>
      <c r="G15" s="75">
        <f t="shared" si="0"/>
        <v>33734.480000000003</v>
      </c>
      <c r="H15" s="76">
        <v>37</v>
      </c>
      <c r="I15" s="76">
        <v>4</v>
      </c>
      <c r="J15" s="76">
        <v>19</v>
      </c>
      <c r="K15" s="76">
        <v>22</v>
      </c>
      <c r="L15" s="76">
        <v>32</v>
      </c>
      <c r="M15" s="77">
        <v>15</v>
      </c>
      <c r="N15" s="78">
        <f t="shared" si="1"/>
        <v>0.59459459459459463</v>
      </c>
      <c r="O15" s="79">
        <v>33734.480000000003</v>
      </c>
      <c r="P15" s="79">
        <v>33734.480000000003</v>
      </c>
      <c r="Q15" s="80">
        <f t="shared" si="2"/>
        <v>1</v>
      </c>
      <c r="R15" s="79">
        <v>27493.95</v>
      </c>
      <c r="S15" s="80">
        <f t="shared" si="3"/>
        <v>0.81501033956948499</v>
      </c>
      <c r="T15" s="81">
        <f t="shared" si="4"/>
        <v>6240.5300000000025</v>
      </c>
      <c r="U15" s="78">
        <f t="shared" si="5"/>
        <v>0.18498966043051507</v>
      </c>
    </row>
    <row r="16" spans="1:21" ht="15.75">
      <c r="A16" s="70">
        <v>10</v>
      </c>
      <c r="B16" s="71" t="s">
        <v>22</v>
      </c>
      <c r="C16" s="72"/>
      <c r="D16" s="73" t="s">
        <v>94</v>
      </c>
      <c r="E16" s="82" t="s">
        <v>34</v>
      </c>
      <c r="F16" s="71" t="s">
        <v>95</v>
      </c>
      <c r="G16" s="75">
        <f t="shared" si="0"/>
        <v>11022.45</v>
      </c>
      <c r="H16" s="76">
        <v>19</v>
      </c>
      <c r="I16" s="76">
        <v>0</v>
      </c>
      <c r="J16" s="76">
        <v>14</v>
      </c>
      <c r="K16" s="76">
        <v>13</v>
      </c>
      <c r="L16" s="76">
        <v>18</v>
      </c>
      <c r="M16" s="77">
        <v>7</v>
      </c>
      <c r="N16" s="78">
        <f t="shared" si="1"/>
        <v>0.68421052631578949</v>
      </c>
      <c r="O16" s="79">
        <v>11022.45</v>
      </c>
      <c r="P16" s="79">
        <v>11022.45</v>
      </c>
      <c r="Q16" s="80">
        <f t="shared" si="2"/>
        <v>1</v>
      </c>
      <c r="R16" s="79">
        <v>9268.84</v>
      </c>
      <c r="S16" s="80">
        <f t="shared" si="3"/>
        <v>0.84090560628535393</v>
      </c>
      <c r="T16" s="81">
        <f t="shared" si="4"/>
        <v>1753.6100000000006</v>
      </c>
      <c r="U16" s="78">
        <f t="shared" si="5"/>
        <v>0.15909439371464607</v>
      </c>
    </row>
    <row r="17" spans="1:21" ht="14.25" customHeight="1">
      <c r="A17" s="70">
        <v>11</v>
      </c>
      <c r="B17" s="71" t="s">
        <v>22</v>
      </c>
      <c r="C17" s="72"/>
      <c r="D17" s="73" t="s">
        <v>64</v>
      </c>
      <c r="E17" s="87" t="s">
        <v>51</v>
      </c>
      <c r="F17" s="71" t="s">
        <v>96</v>
      </c>
      <c r="G17" s="75">
        <f t="shared" si="0"/>
        <v>39906.480000000003</v>
      </c>
      <c r="H17" s="76">
        <v>61</v>
      </c>
      <c r="I17" s="76">
        <v>3</v>
      </c>
      <c r="J17" s="76">
        <v>36</v>
      </c>
      <c r="K17" s="76">
        <v>43</v>
      </c>
      <c r="L17" s="76">
        <v>54</v>
      </c>
      <c r="M17" s="77">
        <v>24</v>
      </c>
      <c r="N17" s="78">
        <f t="shared" si="1"/>
        <v>0.70491803278688525</v>
      </c>
      <c r="O17" s="79">
        <v>39906.480000000003</v>
      </c>
      <c r="P17" s="79">
        <v>39906.480000000003</v>
      </c>
      <c r="Q17" s="80">
        <f t="shared" si="2"/>
        <v>1</v>
      </c>
      <c r="R17" s="79">
        <v>34764.92</v>
      </c>
      <c r="S17" s="80">
        <f t="shared" si="3"/>
        <v>0.8711597715458741</v>
      </c>
      <c r="T17" s="81">
        <f t="shared" si="4"/>
        <v>5141.5600000000049</v>
      </c>
      <c r="U17" s="78">
        <f t="shared" si="5"/>
        <v>0.12884022845412585</v>
      </c>
    </row>
    <row r="18" spans="1:21" ht="15.75">
      <c r="A18" s="70">
        <v>12</v>
      </c>
      <c r="B18" s="71" t="s">
        <v>22</v>
      </c>
      <c r="C18" s="72"/>
      <c r="D18" s="85" t="s">
        <v>25</v>
      </c>
      <c r="E18" s="86" t="s">
        <v>26</v>
      </c>
      <c r="F18" s="71" t="s">
        <v>97</v>
      </c>
      <c r="G18" s="75">
        <f t="shared" si="0"/>
        <v>27168.17</v>
      </c>
      <c r="H18" s="76">
        <v>26</v>
      </c>
      <c r="I18" s="76">
        <v>2</v>
      </c>
      <c r="J18" s="76">
        <v>18</v>
      </c>
      <c r="K18" s="76">
        <v>18</v>
      </c>
      <c r="L18" s="76">
        <v>35</v>
      </c>
      <c r="M18" s="77">
        <v>11</v>
      </c>
      <c r="N18" s="78">
        <f t="shared" si="1"/>
        <v>0.69230769230769229</v>
      </c>
      <c r="O18" s="79">
        <v>27168.17</v>
      </c>
      <c r="P18" s="79">
        <v>27168.17</v>
      </c>
      <c r="Q18" s="80">
        <f t="shared" si="2"/>
        <v>1</v>
      </c>
      <c r="R18" s="79">
        <v>27168.17</v>
      </c>
      <c r="S18" s="80">
        <f t="shared" si="3"/>
        <v>1</v>
      </c>
      <c r="T18" s="81">
        <f t="shared" si="4"/>
        <v>0</v>
      </c>
      <c r="U18" s="78">
        <f t="shared" si="5"/>
        <v>0</v>
      </c>
    </row>
    <row r="19" spans="1:21" ht="15.75">
      <c r="A19" s="70">
        <v>13</v>
      </c>
      <c r="B19" s="71" t="s">
        <v>22</v>
      </c>
      <c r="C19" s="72"/>
      <c r="D19" s="73" t="s">
        <v>65</v>
      </c>
      <c r="E19" s="88" t="s">
        <v>30</v>
      </c>
      <c r="F19" s="71" t="s">
        <v>98</v>
      </c>
      <c r="G19" s="75">
        <f t="shared" si="0"/>
        <v>14045.69</v>
      </c>
      <c r="H19" s="76">
        <v>30</v>
      </c>
      <c r="I19" s="76">
        <v>6</v>
      </c>
      <c r="J19" s="76">
        <v>13</v>
      </c>
      <c r="K19" s="76">
        <v>23</v>
      </c>
      <c r="L19" s="76">
        <v>26</v>
      </c>
      <c r="M19" s="77">
        <v>18</v>
      </c>
      <c r="N19" s="78">
        <f t="shared" si="1"/>
        <v>0.76666666666666672</v>
      </c>
      <c r="O19" s="79">
        <v>14045.69</v>
      </c>
      <c r="P19" s="79">
        <v>14045.69</v>
      </c>
      <c r="Q19" s="80">
        <f t="shared" si="2"/>
        <v>1</v>
      </c>
      <c r="R19" s="79">
        <v>13632.29</v>
      </c>
      <c r="S19" s="80">
        <f t="shared" si="3"/>
        <v>0.97056748369072654</v>
      </c>
      <c r="T19" s="81">
        <f t="shared" si="4"/>
        <v>413.39999999999964</v>
      </c>
      <c r="U19" s="78">
        <f t="shared" si="5"/>
        <v>2.9432516309273495E-2</v>
      </c>
    </row>
    <row r="20" spans="1:21" ht="18" customHeight="1">
      <c r="A20" s="70">
        <v>14</v>
      </c>
      <c r="B20" s="71" t="s">
        <v>22</v>
      </c>
      <c r="C20" s="72"/>
      <c r="D20" s="89" t="s">
        <v>66</v>
      </c>
      <c r="E20" s="82" t="s">
        <v>34</v>
      </c>
      <c r="F20" s="71" t="s">
        <v>99</v>
      </c>
      <c r="G20" s="75">
        <f t="shared" si="0"/>
        <v>41844.870000000003</v>
      </c>
      <c r="H20" s="76">
        <v>31</v>
      </c>
      <c r="I20" s="76">
        <v>6</v>
      </c>
      <c r="J20" s="76">
        <v>20</v>
      </c>
      <c r="K20" s="76">
        <v>27</v>
      </c>
      <c r="L20" s="76">
        <v>39</v>
      </c>
      <c r="M20" s="77">
        <v>18</v>
      </c>
      <c r="N20" s="78">
        <f t="shared" si="1"/>
        <v>0.87096774193548387</v>
      </c>
      <c r="O20" s="79">
        <v>41844.870000000003</v>
      </c>
      <c r="P20" s="79">
        <v>41844.870000000003</v>
      </c>
      <c r="Q20" s="80">
        <f t="shared" si="2"/>
        <v>1</v>
      </c>
      <c r="R20" s="79">
        <v>38481.050000000003</v>
      </c>
      <c r="S20" s="80">
        <f t="shared" si="3"/>
        <v>0.91961212927653979</v>
      </c>
      <c r="T20" s="81">
        <f t="shared" si="4"/>
        <v>3363.8199999999997</v>
      </c>
      <c r="U20" s="78">
        <f t="shared" si="5"/>
        <v>8.0387870723460236E-2</v>
      </c>
    </row>
    <row r="21" spans="1:21" ht="15.75">
      <c r="A21" s="70">
        <v>15</v>
      </c>
      <c r="B21" s="71" t="s">
        <v>22</v>
      </c>
      <c r="C21" s="72"/>
      <c r="D21" s="73" t="s">
        <v>100</v>
      </c>
      <c r="E21" s="82" t="s">
        <v>34</v>
      </c>
      <c r="F21" s="71" t="s">
        <v>101</v>
      </c>
      <c r="G21" s="75">
        <f t="shared" si="0"/>
        <v>11301.73</v>
      </c>
      <c r="H21" s="76">
        <v>31</v>
      </c>
      <c r="I21" s="76">
        <v>2</v>
      </c>
      <c r="J21" s="76">
        <v>22</v>
      </c>
      <c r="K21" s="76">
        <v>13</v>
      </c>
      <c r="L21" s="76">
        <v>21</v>
      </c>
      <c r="M21" s="77">
        <v>10</v>
      </c>
      <c r="N21" s="78">
        <f t="shared" si="1"/>
        <v>0.41935483870967744</v>
      </c>
      <c r="O21" s="79">
        <v>11301.73</v>
      </c>
      <c r="P21" s="79">
        <v>11301.73</v>
      </c>
      <c r="Q21" s="80">
        <f t="shared" si="2"/>
        <v>1</v>
      </c>
      <c r="R21" s="79">
        <v>11301.73</v>
      </c>
      <c r="S21" s="80">
        <f t="shared" si="3"/>
        <v>1</v>
      </c>
      <c r="T21" s="81">
        <f t="shared" si="4"/>
        <v>0</v>
      </c>
      <c r="U21" s="78">
        <f t="shared" si="5"/>
        <v>0</v>
      </c>
    </row>
    <row r="22" spans="1:21" ht="15.75">
      <c r="A22" s="70">
        <v>16</v>
      </c>
      <c r="B22" s="71" t="s">
        <v>22</v>
      </c>
      <c r="C22" s="72"/>
      <c r="D22" s="73" t="s">
        <v>42</v>
      </c>
      <c r="E22" s="82" t="s">
        <v>43</v>
      </c>
      <c r="F22" s="71" t="s">
        <v>183</v>
      </c>
      <c r="G22" s="75">
        <f t="shared" si="0"/>
        <v>16324.37</v>
      </c>
      <c r="H22" s="76">
        <v>32</v>
      </c>
      <c r="I22" s="76">
        <v>3</v>
      </c>
      <c r="J22" s="76">
        <v>28</v>
      </c>
      <c r="K22" s="76">
        <v>16</v>
      </c>
      <c r="L22" s="76">
        <v>18</v>
      </c>
      <c r="M22" s="77">
        <v>5</v>
      </c>
      <c r="N22" s="78">
        <f t="shared" si="1"/>
        <v>0.5</v>
      </c>
      <c r="O22" s="79">
        <v>16324.37</v>
      </c>
      <c r="P22" s="79">
        <v>16324.37</v>
      </c>
      <c r="Q22" s="80">
        <f t="shared" si="2"/>
        <v>1</v>
      </c>
      <c r="R22" s="79">
        <v>14080.2</v>
      </c>
      <c r="S22" s="80">
        <f t="shared" si="3"/>
        <v>0.86252639458674363</v>
      </c>
      <c r="T22" s="81">
        <f t="shared" si="4"/>
        <v>2244.17</v>
      </c>
      <c r="U22" s="78">
        <f t="shared" si="5"/>
        <v>0.13747360541325637</v>
      </c>
    </row>
    <row r="23" spans="1:21" ht="15.75">
      <c r="A23" s="70">
        <v>17</v>
      </c>
      <c r="B23" s="71" t="s">
        <v>22</v>
      </c>
      <c r="C23" s="72"/>
      <c r="D23" s="73" t="s">
        <v>251</v>
      </c>
      <c r="E23" s="82" t="s">
        <v>47</v>
      </c>
      <c r="F23" s="71" t="s">
        <v>264</v>
      </c>
      <c r="G23" s="75">
        <f t="shared" si="0"/>
        <v>0</v>
      </c>
      <c r="H23" s="76">
        <v>1</v>
      </c>
      <c r="I23" s="76">
        <v>0</v>
      </c>
      <c r="J23" s="76">
        <v>0</v>
      </c>
      <c r="K23" s="76">
        <v>0</v>
      </c>
      <c r="L23" s="76">
        <v>0</v>
      </c>
      <c r="M23" s="77">
        <v>0</v>
      </c>
      <c r="N23" s="78">
        <f t="shared" si="1"/>
        <v>0</v>
      </c>
      <c r="O23" s="79"/>
      <c r="P23" s="79"/>
      <c r="Q23" s="80">
        <f t="shared" si="2"/>
        <v>0</v>
      </c>
      <c r="R23" s="79"/>
      <c r="S23" s="80">
        <f t="shared" si="3"/>
        <v>0</v>
      </c>
      <c r="T23" s="81"/>
      <c r="U23" s="78">
        <f t="shared" si="5"/>
        <v>0</v>
      </c>
    </row>
    <row r="24" spans="1:21" ht="15.75">
      <c r="A24" s="70">
        <v>18</v>
      </c>
      <c r="B24" s="71" t="s">
        <v>22</v>
      </c>
      <c r="C24" s="72"/>
      <c r="D24" s="85" t="s">
        <v>23</v>
      </c>
      <c r="E24" s="86" t="s">
        <v>24</v>
      </c>
      <c r="F24" s="71" t="s">
        <v>103</v>
      </c>
      <c r="G24" s="75">
        <f t="shared" si="0"/>
        <v>34783.9</v>
      </c>
      <c r="H24" s="76">
        <v>42</v>
      </c>
      <c r="I24" s="76">
        <v>9</v>
      </c>
      <c r="J24" s="76">
        <v>21</v>
      </c>
      <c r="K24" s="76">
        <v>27</v>
      </c>
      <c r="L24" s="76">
        <v>53</v>
      </c>
      <c r="M24" s="77">
        <v>18</v>
      </c>
      <c r="N24" s="78">
        <f t="shared" si="1"/>
        <v>0.6428571428571429</v>
      </c>
      <c r="O24" s="79">
        <v>34783.9</v>
      </c>
      <c r="P24" s="79">
        <v>34783.9</v>
      </c>
      <c r="Q24" s="80">
        <f t="shared" si="2"/>
        <v>1</v>
      </c>
      <c r="R24" s="79">
        <v>30812.2</v>
      </c>
      <c r="S24" s="80">
        <f t="shared" si="3"/>
        <v>0.88581786401179852</v>
      </c>
      <c r="T24" s="81">
        <f>(P24-R24)</f>
        <v>3971.7000000000007</v>
      </c>
      <c r="U24" s="78">
        <f t="shared" si="5"/>
        <v>0.11418213598820146</v>
      </c>
    </row>
    <row r="25" spans="1:21" ht="15.75">
      <c r="A25" s="70">
        <v>19</v>
      </c>
      <c r="B25" s="71" t="s">
        <v>22</v>
      </c>
      <c r="C25" s="72"/>
      <c r="D25" s="83" t="s">
        <v>44</v>
      </c>
      <c r="E25" s="82" t="s">
        <v>40</v>
      </c>
      <c r="F25" s="71" t="s">
        <v>104</v>
      </c>
      <c r="G25" s="75">
        <f t="shared" si="0"/>
        <v>40964.050000000003</v>
      </c>
      <c r="H25" s="76">
        <v>41</v>
      </c>
      <c r="I25" s="76">
        <v>11</v>
      </c>
      <c r="J25" s="76">
        <v>30</v>
      </c>
      <c r="K25" s="76">
        <v>34</v>
      </c>
      <c r="L25" s="76">
        <v>60</v>
      </c>
      <c r="M25" s="77">
        <v>11</v>
      </c>
      <c r="N25" s="78">
        <f t="shared" si="1"/>
        <v>0.82926829268292679</v>
      </c>
      <c r="O25" s="79">
        <v>40964.050000000003</v>
      </c>
      <c r="P25" s="79">
        <v>40964.050000000003</v>
      </c>
      <c r="Q25" s="80">
        <f t="shared" si="2"/>
        <v>1</v>
      </c>
      <c r="R25" s="79">
        <v>35788.959999999999</v>
      </c>
      <c r="S25" s="80">
        <f t="shared" si="3"/>
        <v>0.87366752066751208</v>
      </c>
      <c r="T25" s="81">
        <f>(P25-R25)</f>
        <v>5175.0900000000038</v>
      </c>
      <c r="U25" s="78">
        <f t="shared" si="5"/>
        <v>0.12633247933248795</v>
      </c>
    </row>
    <row r="26" spans="1:21" ht="15.75">
      <c r="A26" s="70">
        <v>20</v>
      </c>
      <c r="B26" s="71" t="s">
        <v>22</v>
      </c>
      <c r="C26" s="72"/>
      <c r="D26" s="83" t="s">
        <v>252</v>
      </c>
      <c r="E26" s="82" t="s">
        <v>34</v>
      </c>
      <c r="F26" s="71" t="s">
        <v>265</v>
      </c>
      <c r="G26" s="75">
        <f t="shared" si="0"/>
        <v>0</v>
      </c>
      <c r="H26" s="76">
        <v>12</v>
      </c>
      <c r="I26" s="76">
        <v>0</v>
      </c>
      <c r="J26" s="76">
        <v>4</v>
      </c>
      <c r="K26" s="76">
        <v>0</v>
      </c>
      <c r="L26" s="76">
        <v>0</v>
      </c>
      <c r="M26" s="77">
        <v>0</v>
      </c>
      <c r="N26" s="78">
        <f t="shared" si="1"/>
        <v>0</v>
      </c>
      <c r="O26" s="79"/>
      <c r="P26" s="79"/>
      <c r="Q26" s="80">
        <f t="shared" si="2"/>
        <v>0</v>
      </c>
      <c r="R26" s="79"/>
      <c r="S26" s="80">
        <f t="shared" si="3"/>
        <v>0</v>
      </c>
      <c r="T26" s="81"/>
      <c r="U26" s="78">
        <f t="shared" si="5"/>
        <v>0</v>
      </c>
    </row>
    <row r="27" spans="1:21" ht="15.75">
      <c r="A27" s="70">
        <v>21</v>
      </c>
      <c r="B27" s="71" t="s">
        <v>22</v>
      </c>
      <c r="C27" s="72"/>
      <c r="D27" s="73" t="s">
        <v>105</v>
      </c>
      <c r="E27" s="73" t="s">
        <v>47</v>
      </c>
      <c r="F27" s="71" t="s">
        <v>106</v>
      </c>
      <c r="G27" s="75">
        <f t="shared" si="0"/>
        <v>9510.43</v>
      </c>
      <c r="H27" s="76">
        <v>17</v>
      </c>
      <c r="I27" s="76">
        <v>0</v>
      </c>
      <c r="J27" s="76">
        <v>10</v>
      </c>
      <c r="K27" s="76">
        <v>13</v>
      </c>
      <c r="L27" s="76">
        <v>19</v>
      </c>
      <c r="M27" s="77">
        <v>11</v>
      </c>
      <c r="N27" s="78">
        <f t="shared" si="1"/>
        <v>0.76470588235294112</v>
      </c>
      <c r="O27" s="79">
        <v>9510.43</v>
      </c>
      <c r="P27" s="79">
        <v>9510.43</v>
      </c>
      <c r="Q27" s="80">
        <f t="shared" si="2"/>
        <v>1</v>
      </c>
      <c r="R27" s="79">
        <v>9510.43</v>
      </c>
      <c r="S27" s="80">
        <f t="shared" si="3"/>
        <v>1</v>
      </c>
      <c r="T27" s="81">
        <f t="shared" ref="T27:T42" si="6">(P27-R27)</f>
        <v>0</v>
      </c>
      <c r="U27" s="78">
        <f t="shared" si="5"/>
        <v>0</v>
      </c>
    </row>
    <row r="28" spans="1:21" ht="15.75">
      <c r="A28" s="70">
        <v>22</v>
      </c>
      <c r="B28" s="71" t="s">
        <v>22</v>
      </c>
      <c r="C28" s="72"/>
      <c r="D28" s="85" t="s">
        <v>31</v>
      </c>
      <c r="E28" s="86" t="s">
        <v>32</v>
      </c>
      <c r="F28" s="71" t="s">
        <v>107</v>
      </c>
      <c r="G28" s="75">
        <f t="shared" ref="G28:G48" si="7">(P28)</f>
        <v>42035.5</v>
      </c>
      <c r="H28" s="76">
        <v>39</v>
      </c>
      <c r="I28" s="76">
        <v>2</v>
      </c>
      <c r="J28" s="76">
        <v>35</v>
      </c>
      <c r="K28" s="76">
        <v>31</v>
      </c>
      <c r="L28" s="76">
        <v>65</v>
      </c>
      <c r="M28" s="77">
        <v>10</v>
      </c>
      <c r="N28" s="78">
        <f t="shared" si="1"/>
        <v>0.79487179487179482</v>
      </c>
      <c r="O28" s="79">
        <v>42035.5</v>
      </c>
      <c r="P28" s="79">
        <v>42035.5</v>
      </c>
      <c r="Q28" s="80">
        <f t="shared" si="2"/>
        <v>1</v>
      </c>
      <c r="R28" s="79">
        <v>42035.5</v>
      </c>
      <c r="S28" s="80">
        <f t="shared" si="3"/>
        <v>1</v>
      </c>
      <c r="T28" s="81">
        <f t="shared" si="6"/>
        <v>0</v>
      </c>
      <c r="U28" s="78">
        <f t="shared" si="5"/>
        <v>0</v>
      </c>
    </row>
    <row r="29" spans="1:21" ht="15.75">
      <c r="A29" s="70">
        <v>23</v>
      </c>
      <c r="B29" s="71" t="s">
        <v>22</v>
      </c>
      <c r="C29" s="72"/>
      <c r="D29" s="83" t="s">
        <v>108</v>
      </c>
      <c r="E29" s="82" t="s">
        <v>34</v>
      </c>
      <c r="F29" s="71" t="s">
        <v>237</v>
      </c>
      <c r="G29" s="75">
        <f t="shared" si="7"/>
        <v>5158.43</v>
      </c>
      <c r="H29" s="76">
        <v>7</v>
      </c>
      <c r="I29" s="76">
        <v>0</v>
      </c>
      <c r="J29" s="76">
        <v>6</v>
      </c>
      <c r="K29" s="76">
        <v>5</v>
      </c>
      <c r="L29" s="76">
        <v>7</v>
      </c>
      <c r="M29" s="77">
        <v>2</v>
      </c>
      <c r="N29" s="78">
        <f t="shared" si="1"/>
        <v>0.7142857142857143</v>
      </c>
      <c r="O29" s="79">
        <v>5158.43</v>
      </c>
      <c r="P29" s="79">
        <v>5158.43</v>
      </c>
      <c r="Q29" s="80">
        <f t="shared" si="2"/>
        <v>1</v>
      </c>
      <c r="R29" s="79">
        <v>5158.43</v>
      </c>
      <c r="S29" s="80">
        <f t="shared" si="3"/>
        <v>1</v>
      </c>
      <c r="T29" s="81">
        <f t="shared" si="6"/>
        <v>0</v>
      </c>
      <c r="U29" s="78">
        <f t="shared" si="5"/>
        <v>0</v>
      </c>
    </row>
    <row r="30" spans="1:21" ht="15.75">
      <c r="A30" s="70">
        <v>24</v>
      </c>
      <c r="B30" s="71" t="s">
        <v>22</v>
      </c>
      <c r="C30" s="72"/>
      <c r="D30" s="89" t="s">
        <v>45</v>
      </c>
      <c r="E30" s="82" t="s">
        <v>34</v>
      </c>
      <c r="F30" s="71" t="s">
        <v>110</v>
      </c>
      <c r="G30" s="75">
        <f t="shared" si="7"/>
        <v>3891.36</v>
      </c>
      <c r="H30" s="76">
        <v>18</v>
      </c>
      <c r="I30" s="76">
        <v>4</v>
      </c>
      <c r="J30" s="76">
        <v>12</v>
      </c>
      <c r="K30" s="76">
        <v>12</v>
      </c>
      <c r="L30" s="76">
        <v>15</v>
      </c>
      <c r="M30" s="77">
        <v>9</v>
      </c>
      <c r="N30" s="78">
        <f t="shared" si="1"/>
        <v>0.66666666666666663</v>
      </c>
      <c r="O30" s="79">
        <v>3891.36</v>
      </c>
      <c r="P30" s="79">
        <v>3891.36</v>
      </c>
      <c r="Q30" s="80">
        <f t="shared" si="2"/>
        <v>1</v>
      </c>
      <c r="R30" s="79">
        <v>3891.36</v>
      </c>
      <c r="S30" s="80">
        <f t="shared" si="3"/>
        <v>1</v>
      </c>
      <c r="T30" s="81">
        <f t="shared" si="6"/>
        <v>0</v>
      </c>
      <c r="U30" s="78">
        <f t="shared" si="5"/>
        <v>0</v>
      </c>
    </row>
    <row r="31" spans="1:21" ht="15.75">
      <c r="A31" s="70">
        <v>25</v>
      </c>
      <c r="B31" s="71" t="s">
        <v>22</v>
      </c>
      <c r="C31" s="72"/>
      <c r="D31" s="89" t="s">
        <v>218</v>
      </c>
      <c r="E31" s="82" t="s">
        <v>34</v>
      </c>
      <c r="F31" s="71" t="s">
        <v>219</v>
      </c>
      <c r="G31" s="75">
        <f t="shared" si="7"/>
        <v>2831.07</v>
      </c>
      <c r="H31" s="76">
        <v>12</v>
      </c>
      <c r="I31" s="76">
        <v>0</v>
      </c>
      <c r="J31" s="76">
        <v>11</v>
      </c>
      <c r="K31" s="76">
        <v>9</v>
      </c>
      <c r="L31" s="76">
        <v>14</v>
      </c>
      <c r="M31" s="77">
        <v>4</v>
      </c>
      <c r="N31" s="78">
        <f t="shared" ref="N31:N53" si="8">IF(H31=0,0,K31/H31)</f>
        <v>0.75</v>
      </c>
      <c r="O31" s="79">
        <v>2831.07</v>
      </c>
      <c r="P31" s="79">
        <v>2831.07</v>
      </c>
      <c r="Q31" s="80">
        <f t="shared" si="2"/>
        <v>1</v>
      </c>
      <c r="R31" s="79">
        <v>2831.07</v>
      </c>
      <c r="S31" s="80">
        <f t="shared" si="3"/>
        <v>1</v>
      </c>
      <c r="T31" s="81">
        <f t="shared" si="6"/>
        <v>0</v>
      </c>
      <c r="U31" s="78">
        <f t="shared" si="5"/>
        <v>0</v>
      </c>
    </row>
    <row r="32" spans="1:21" ht="15.75">
      <c r="A32" s="70">
        <v>26</v>
      </c>
      <c r="B32" s="71" t="s">
        <v>22</v>
      </c>
      <c r="C32" s="72"/>
      <c r="D32" s="83" t="s">
        <v>46</v>
      </c>
      <c r="E32" s="82" t="s">
        <v>47</v>
      </c>
      <c r="F32" s="71" t="s">
        <v>111</v>
      </c>
      <c r="G32" s="75">
        <f t="shared" si="7"/>
        <v>43683.5</v>
      </c>
      <c r="H32" s="76">
        <v>58</v>
      </c>
      <c r="I32" s="76">
        <v>9</v>
      </c>
      <c r="J32" s="76">
        <v>31</v>
      </c>
      <c r="K32" s="76">
        <v>34</v>
      </c>
      <c r="L32" s="76">
        <v>65</v>
      </c>
      <c r="M32" s="77">
        <v>18</v>
      </c>
      <c r="N32" s="78">
        <f t="shared" si="8"/>
        <v>0.58620689655172409</v>
      </c>
      <c r="O32" s="79">
        <v>43683.5</v>
      </c>
      <c r="P32" s="79">
        <v>43683.5</v>
      </c>
      <c r="Q32" s="80">
        <f t="shared" si="2"/>
        <v>1</v>
      </c>
      <c r="R32" s="79">
        <v>42852.57</v>
      </c>
      <c r="S32" s="80">
        <f t="shared" si="3"/>
        <v>0.9809784014559273</v>
      </c>
      <c r="T32" s="81">
        <f t="shared" si="6"/>
        <v>830.93000000000029</v>
      </c>
      <c r="U32" s="78">
        <f t="shared" si="5"/>
        <v>1.9021598544072711E-2</v>
      </c>
    </row>
    <row r="33" spans="1:21" ht="15.75">
      <c r="A33" s="70">
        <v>27</v>
      </c>
      <c r="B33" s="71" t="s">
        <v>22</v>
      </c>
      <c r="C33" s="72"/>
      <c r="D33" s="83" t="s">
        <v>48</v>
      </c>
      <c r="E33" s="82" t="s">
        <v>26</v>
      </c>
      <c r="F33" s="71" t="s">
        <v>112</v>
      </c>
      <c r="G33" s="75">
        <f t="shared" si="7"/>
        <v>11937.8</v>
      </c>
      <c r="H33" s="76">
        <v>17</v>
      </c>
      <c r="I33" s="76">
        <v>3</v>
      </c>
      <c r="J33" s="76">
        <v>10</v>
      </c>
      <c r="K33" s="76">
        <v>6</v>
      </c>
      <c r="L33" s="76">
        <v>10</v>
      </c>
      <c r="M33" s="77">
        <v>1</v>
      </c>
      <c r="N33" s="78">
        <f t="shared" si="8"/>
        <v>0.35294117647058826</v>
      </c>
      <c r="O33" s="79">
        <v>11937.8</v>
      </c>
      <c r="P33" s="79">
        <v>11937.8</v>
      </c>
      <c r="Q33" s="80">
        <f t="shared" si="2"/>
        <v>1</v>
      </c>
      <c r="R33" s="79">
        <v>5496.85</v>
      </c>
      <c r="S33" s="80">
        <f t="shared" si="3"/>
        <v>0.46045753823987673</v>
      </c>
      <c r="T33" s="81">
        <f t="shared" si="6"/>
        <v>6440.9499999999989</v>
      </c>
      <c r="U33" s="78">
        <f t="shared" si="5"/>
        <v>0.53954246176012322</v>
      </c>
    </row>
    <row r="34" spans="1:21" ht="15.75">
      <c r="A34" s="70">
        <v>28</v>
      </c>
      <c r="B34" s="71" t="s">
        <v>22</v>
      </c>
      <c r="C34" s="72"/>
      <c r="D34" s="73" t="s">
        <v>113</v>
      </c>
      <c r="E34" s="82" t="s">
        <v>34</v>
      </c>
      <c r="F34" s="71" t="s">
        <v>114</v>
      </c>
      <c r="G34" s="75">
        <f t="shared" si="7"/>
        <v>13527.24</v>
      </c>
      <c r="H34" s="76">
        <f>SUM(I34+J34)</f>
        <v>9</v>
      </c>
      <c r="I34" s="76">
        <v>0</v>
      </c>
      <c r="J34" s="76">
        <v>9</v>
      </c>
      <c r="K34" s="76">
        <v>7</v>
      </c>
      <c r="L34" s="76">
        <v>10</v>
      </c>
      <c r="M34" s="77">
        <v>1</v>
      </c>
      <c r="N34" s="78">
        <f t="shared" si="8"/>
        <v>0.77777777777777779</v>
      </c>
      <c r="O34" s="79">
        <v>13527.24</v>
      </c>
      <c r="P34" s="79">
        <v>13527.24</v>
      </c>
      <c r="Q34" s="80">
        <f t="shared" si="2"/>
        <v>1</v>
      </c>
      <c r="R34" s="79">
        <v>8023</v>
      </c>
      <c r="S34" s="80">
        <f t="shared" si="3"/>
        <v>0.5930995531978438</v>
      </c>
      <c r="T34" s="81">
        <f t="shared" si="6"/>
        <v>5504.24</v>
      </c>
      <c r="U34" s="78">
        <f t="shared" si="5"/>
        <v>0.40690044680215626</v>
      </c>
    </row>
    <row r="35" spans="1:21" ht="15.75">
      <c r="A35" s="70"/>
      <c r="B35" s="71" t="s">
        <v>22</v>
      </c>
      <c r="C35" s="72"/>
      <c r="D35" s="73" t="s">
        <v>272</v>
      </c>
      <c r="E35" s="82" t="s">
        <v>274</v>
      </c>
      <c r="F35" s="71" t="s">
        <v>273</v>
      </c>
      <c r="G35" s="75">
        <f t="shared" si="7"/>
        <v>0</v>
      </c>
      <c r="H35" s="76">
        <v>1</v>
      </c>
      <c r="I35" s="76">
        <v>0</v>
      </c>
      <c r="J35" s="76">
        <v>1</v>
      </c>
      <c r="K35" s="76">
        <v>0</v>
      </c>
      <c r="L35" s="76">
        <v>0</v>
      </c>
      <c r="M35" s="77">
        <v>0</v>
      </c>
      <c r="N35" s="78">
        <f t="shared" si="8"/>
        <v>0</v>
      </c>
      <c r="O35" s="79"/>
      <c r="P35" s="79"/>
      <c r="Q35" s="80">
        <f t="shared" si="2"/>
        <v>0</v>
      </c>
      <c r="R35" s="79"/>
      <c r="S35" s="80">
        <f t="shared" si="3"/>
        <v>0</v>
      </c>
      <c r="T35" s="81"/>
      <c r="U35" s="78">
        <f t="shared" si="5"/>
        <v>0</v>
      </c>
    </row>
    <row r="36" spans="1:21" ht="15.75">
      <c r="A36" s="70">
        <v>29</v>
      </c>
      <c r="B36" s="71" t="s">
        <v>22</v>
      </c>
      <c r="C36" s="72"/>
      <c r="D36" s="89" t="s">
        <v>49</v>
      </c>
      <c r="E36" s="82" t="s">
        <v>34</v>
      </c>
      <c r="F36" s="71" t="s">
        <v>115</v>
      </c>
      <c r="G36" s="75">
        <f t="shared" si="7"/>
        <v>15079.33</v>
      </c>
      <c r="H36" s="76">
        <v>11</v>
      </c>
      <c r="I36" s="76">
        <v>2</v>
      </c>
      <c r="J36" s="76">
        <v>9</v>
      </c>
      <c r="K36" s="76">
        <v>9</v>
      </c>
      <c r="L36" s="76">
        <v>15</v>
      </c>
      <c r="M36" s="77">
        <v>8</v>
      </c>
      <c r="N36" s="78">
        <f t="shared" si="8"/>
        <v>0.81818181818181823</v>
      </c>
      <c r="O36" s="79">
        <v>15079.33</v>
      </c>
      <c r="P36" s="79">
        <v>15079.33</v>
      </c>
      <c r="Q36" s="80">
        <f t="shared" si="2"/>
        <v>1</v>
      </c>
      <c r="R36" s="79">
        <v>15079.33</v>
      </c>
      <c r="S36" s="80">
        <f t="shared" si="3"/>
        <v>1</v>
      </c>
      <c r="T36" s="81">
        <f t="shared" si="6"/>
        <v>0</v>
      </c>
      <c r="U36" s="78">
        <f t="shared" si="5"/>
        <v>0</v>
      </c>
    </row>
    <row r="37" spans="1:21" ht="15.75">
      <c r="A37" s="70">
        <v>30</v>
      </c>
      <c r="B37" s="71" t="s">
        <v>22</v>
      </c>
      <c r="C37" s="72"/>
      <c r="D37" s="73" t="s">
        <v>116</v>
      </c>
      <c r="E37" s="82" t="s">
        <v>34</v>
      </c>
      <c r="F37" s="71" t="s">
        <v>117</v>
      </c>
      <c r="G37" s="75">
        <f t="shared" si="7"/>
        <v>10362.94</v>
      </c>
      <c r="H37" s="76">
        <v>11</v>
      </c>
      <c r="I37" s="76">
        <v>0</v>
      </c>
      <c r="J37" s="76">
        <v>8</v>
      </c>
      <c r="K37" s="76">
        <v>8</v>
      </c>
      <c r="L37" s="76">
        <v>12</v>
      </c>
      <c r="M37" s="77">
        <v>7</v>
      </c>
      <c r="N37" s="78">
        <f t="shared" si="8"/>
        <v>0.72727272727272729</v>
      </c>
      <c r="O37" s="79">
        <v>10362.94</v>
      </c>
      <c r="P37" s="79">
        <v>10362.94</v>
      </c>
      <c r="Q37" s="80">
        <f t="shared" si="2"/>
        <v>1</v>
      </c>
      <c r="R37" s="79">
        <v>10362.94</v>
      </c>
      <c r="S37" s="80">
        <f t="shared" si="3"/>
        <v>1</v>
      </c>
      <c r="T37" s="81">
        <f t="shared" si="6"/>
        <v>0</v>
      </c>
      <c r="U37" s="78">
        <f t="shared" si="5"/>
        <v>0</v>
      </c>
    </row>
    <row r="38" spans="1:21" ht="15.75">
      <c r="A38" s="70">
        <v>31</v>
      </c>
      <c r="B38" s="71" t="s">
        <v>22</v>
      </c>
      <c r="C38" s="72"/>
      <c r="D38" s="89" t="s">
        <v>67</v>
      </c>
      <c r="E38" s="82" t="s">
        <v>34</v>
      </c>
      <c r="F38" s="71" t="s">
        <v>118</v>
      </c>
      <c r="G38" s="75">
        <f t="shared" si="7"/>
        <v>16549.39</v>
      </c>
      <c r="H38" s="76">
        <v>24</v>
      </c>
      <c r="I38" s="76">
        <v>1</v>
      </c>
      <c r="J38" s="76">
        <v>15</v>
      </c>
      <c r="K38" s="76">
        <v>19</v>
      </c>
      <c r="L38" s="76">
        <v>26</v>
      </c>
      <c r="M38" s="77">
        <v>16</v>
      </c>
      <c r="N38" s="78">
        <f t="shared" si="8"/>
        <v>0.79166666666666663</v>
      </c>
      <c r="O38" s="79">
        <v>16549.39</v>
      </c>
      <c r="P38" s="79">
        <v>16549.39</v>
      </c>
      <c r="Q38" s="80">
        <f t="shared" si="2"/>
        <v>1</v>
      </c>
      <c r="R38" s="79">
        <v>16549.39</v>
      </c>
      <c r="S38" s="80">
        <f t="shared" si="3"/>
        <v>1</v>
      </c>
      <c r="T38" s="81">
        <f t="shared" si="6"/>
        <v>0</v>
      </c>
      <c r="U38" s="78">
        <f t="shared" ref="U38:U58" si="9">IF(P38=0,0,T38/P38)</f>
        <v>0</v>
      </c>
    </row>
    <row r="39" spans="1:21" ht="15.75">
      <c r="A39" s="70">
        <v>32</v>
      </c>
      <c r="B39" s="71" t="s">
        <v>22</v>
      </c>
      <c r="C39" s="72"/>
      <c r="D39" s="83" t="s">
        <v>50</v>
      </c>
      <c r="E39" s="90" t="s">
        <v>51</v>
      </c>
      <c r="F39" s="71" t="s">
        <v>119</v>
      </c>
      <c r="G39" s="75">
        <f t="shared" si="7"/>
        <v>415.12</v>
      </c>
      <c r="H39" s="76">
        <v>4</v>
      </c>
      <c r="I39" s="76">
        <v>0</v>
      </c>
      <c r="J39" s="76">
        <v>0</v>
      </c>
      <c r="K39" s="76">
        <v>4</v>
      </c>
      <c r="L39" s="76">
        <v>3</v>
      </c>
      <c r="M39" s="77">
        <v>4</v>
      </c>
      <c r="N39" s="78">
        <f t="shared" si="8"/>
        <v>1</v>
      </c>
      <c r="O39" s="79">
        <v>415.12</v>
      </c>
      <c r="P39" s="79">
        <v>415.12</v>
      </c>
      <c r="Q39" s="80">
        <f t="shared" ref="Q39:Q69" si="10">IF(O39=0,0,P39/O39)</f>
        <v>1</v>
      </c>
      <c r="R39" s="79">
        <v>415.12</v>
      </c>
      <c r="S39" s="80">
        <f t="shared" ref="S39:S56" si="11">IF(P39=0,0,R39/P39)</f>
        <v>1</v>
      </c>
      <c r="T39" s="81">
        <f t="shared" si="6"/>
        <v>0</v>
      </c>
      <c r="U39" s="78">
        <f t="shared" si="9"/>
        <v>0</v>
      </c>
    </row>
    <row r="40" spans="1:21" ht="15.75">
      <c r="A40" s="70">
        <v>33</v>
      </c>
      <c r="B40" s="71" t="s">
        <v>22</v>
      </c>
      <c r="C40" s="72"/>
      <c r="D40" s="89" t="s">
        <v>68</v>
      </c>
      <c r="E40" s="82" t="s">
        <v>34</v>
      </c>
      <c r="F40" s="71" t="s">
        <v>120</v>
      </c>
      <c r="G40" s="75">
        <f t="shared" si="7"/>
        <v>11995.62</v>
      </c>
      <c r="H40" s="76">
        <v>14</v>
      </c>
      <c r="I40" s="76">
        <v>1</v>
      </c>
      <c r="J40" s="76">
        <v>8</v>
      </c>
      <c r="K40" s="76">
        <v>12</v>
      </c>
      <c r="L40" s="76">
        <v>16</v>
      </c>
      <c r="M40" s="77">
        <v>9</v>
      </c>
      <c r="N40" s="78">
        <f t="shared" si="8"/>
        <v>0.8571428571428571</v>
      </c>
      <c r="O40" s="79">
        <v>11995.62</v>
      </c>
      <c r="P40" s="79">
        <v>11995.62</v>
      </c>
      <c r="Q40" s="80">
        <f t="shared" si="10"/>
        <v>1</v>
      </c>
      <c r="R40" s="79">
        <v>11995.62</v>
      </c>
      <c r="S40" s="80">
        <f t="shared" si="11"/>
        <v>1</v>
      </c>
      <c r="T40" s="81">
        <f t="shared" si="6"/>
        <v>0</v>
      </c>
      <c r="U40" s="78">
        <f t="shared" si="9"/>
        <v>0</v>
      </c>
    </row>
    <row r="41" spans="1:21" ht="15.75">
      <c r="A41" s="70">
        <v>34</v>
      </c>
      <c r="B41" s="71" t="s">
        <v>22</v>
      </c>
      <c r="C41" s="72"/>
      <c r="D41" s="73" t="s">
        <v>69</v>
      </c>
      <c r="E41" s="82" t="s">
        <v>47</v>
      </c>
      <c r="F41" s="71" t="s">
        <v>121</v>
      </c>
      <c r="G41" s="75">
        <f t="shared" si="7"/>
        <v>17380.189999999999</v>
      </c>
      <c r="H41" s="76">
        <v>21</v>
      </c>
      <c r="I41" s="76">
        <v>4</v>
      </c>
      <c r="J41" s="76">
        <v>9</v>
      </c>
      <c r="K41" s="76">
        <v>15</v>
      </c>
      <c r="L41" s="76">
        <v>24</v>
      </c>
      <c r="M41" s="77">
        <v>7</v>
      </c>
      <c r="N41" s="78">
        <f t="shared" si="8"/>
        <v>0.7142857142857143</v>
      </c>
      <c r="O41" s="79">
        <v>17380.189999999999</v>
      </c>
      <c r="P41" s="79">
        <v>17380.189999999999</v>
      </c>
      <c r="Q41" s="80">
        <f t="shared" si="10"/>
        <v>1</v>
      </c>
      <c r="R41" s="79">
        <v>17380.189999999999</v>
      </c>
      <c r="S41" s="80">
        <f t="shared" si="11"/>
        <v>1</v>
      </c>
      <c r="T41" s="81">
        <f t="shared" si="6"/>
        <v>0</v>
      </c>
      <c r="U41" s="78">
        <f t="shared" si="9"/>
        <v>0</v>
      </c>
    </row>
    <row r="42" spans="1:21" ht="15.75">
      <c r="A42" s="70">
        <v>35</v>
      </c>
      <c r="B42" s="71" t="s">
        <v>22</v>
      </c>
      <c r="C42" s="72"/>
      <c r="D42" s="73" t="s">
        <v>122</v>
      </c>
      <c r="E42" s="82" t="s">
        <v>34</v>
      </c>
      <c r="F42" s="71" t="s">
        <v>123</v>
      </c>
      <c r="G42" s="75">
        <f t="shared" si="7"/>
        <v>6167.76</v>
      </c>
      <c r="H42" s="76">
        <v>13</v>
      </c>
      <c r="I42" s="76">
        <v>0</v>
      </c>
      <c r="J42" s="76">
        <v>9</v>
      </c>
      <c r="K42" s="76">
        <v>6</v>
      </c>
      <c r="L42" s="76">
        <v>8</v>
      </c>
      <c r="M42" s="77">
        <v>5</v>
      </c>
      <c r="N42" s="78">
        <f t="shared" si="8"/>
        <v>0.46153846153846156</v>
      </c>
      <c r="O42" s="79">
        <v>6167.76</v>
      </c>
      <c r="P42" s="79">
        <v>6167.76</v>
      </c>
      <c r="Q42" s="80">
        <f t="shared" si="10"/>
        <v>1</v>
      </c>
      <c r="R42" s="79">
        <v>6167.76</v>
      </c>
      <c r="S42" s="80">
        <f t="shared" si="11"/>
        <v>1</v>
      </c>
      <c r="T42" s="81">
        <f t="shared" si="6"/>
        <v>0</v>
      </c>
      <c r="U42" s="78">
        <f t="shared" si="9"/>
        <v>0</v>
      </c>
    </row>
    <row r="43" spans="1:21" ht="15.75">
      <c r="A43" s="70">
        <v>36</v>
      </c>
      <c r="B43" s="71" t="s">
        <v>22</v>
      </c>
      <c r="C43" s="72"/>
      <c r="D43" s="73" t="s">
        <v>253</v>
      </c>
      <c r="E43" s="82" t="s">
        <v>34</v>
      </c>
      <c r="F43" s="71" t="s">
        <v>266</v>
      </c>
      <c r="G43" s="75">
        <f t="shared" si="7"/>
        <v>0</v>
      </c>
      <c r="H43" s="76">
        <v>5</v>
      </c>
      <c r="I43" s="76">
        <v>0</v>
      </c>
      <c r="J43" s="76">
        <v>2</v>
      </c>
      <c r="K43" s="76">
        <v>0</v>
      </c>
      <c r="L43" s="76">
        <v>0</v>
      </c>
      <c r="M43" s="77">
        <v>0</v>
      </c>
      <c r="N43" s="78">
        <f t="shared" si="8"/>
        <v>0</v>
      </c>
      <c r="O43" s="79"/>
      <c r="P43" s="79"/>
      <c r="Q43" s="80">
        <f t="shared" si="10"/>
        <v>0</v>
      </c>
      <c r="R43" s="79"/>
      <c r="S43" s="80">
        <f t="shared" si="11"/>
        <v>0</v>
      </c>
      <c r="T43" s="81"/>
      <c r="U43" s="78">
        <f t="shared" si="9"/>
        <v>0</v>
      </c>
    </row>
    <row r="44" spans="1:21" ht="15.75">
      <c r="A44" s="70">
        <v>37</v>
      </c>
      <c r="B44" s="71" t="s">
        <v>22</v>
      </c>
      <c r="C44" s="72"/>
      <c r="D44" s="73" t="s">
        <v>254</v>
      </c>
      <c r="E44" s="82" t="s">
        <v>34</v>
      </c>
      <c r="F44" s="71" t="s">
        <v>267</v>
      </c>
      <c r="G44" s="75">
        <f t="shared" si="7"/>
        <v>0</v>
      </c>
      <c r="H44" s="76">
        <v>4</v>
      </c>
      <c r="I44" s="76">
        <v>0</v>
      </c>
      <c r="J44" s="76">
        <v>3</v>
      </c>
      <c r="K44" s="76">
        <v>0</v>
      </c>
      <c r="L44" s="76">
        <v>0</v>
      </c>
      <c r="M44" s="77">
        <v>0</v>
      </c>
      <c r="N44" s="78">
        <f t="shared" si="8"/>
        <v>0</v>
      </c>
      <c r="O44" s="79"/>
      <c r="P44" s="79"/>
      <c r="Q44" s="80">
        <f t="shared" si="10"/>
        <v>0</v>
      </c>
      <c r="R44" s="79"/>
      <c r="S44" s="80">
        <f t="shared" si="11"/>
        <v>0</v>
      </c>
      <c r="T44" s="81"/>
      <c r="U44" s="78">
        <f t="shared" si="9"/>
        <v>0</v>
      </c>
    </row>
    <row r="45" spans="1:21" ht="15.75">
      <c r="A45" s="70">
        <v>38</v>
      </c>
      <c r="B45" s="71" t="s">
        <v>22</v>
      </c>
      <c r="C45" s="72"/>
      <c r="D45" s="89" t="s">
        <v>70</v>
      </c>
      <c r="E45" s="82" t="s">
        <v>34</v>
      </c>
      <c r="F45" s="71" t="s">
        <v>124</v>
      </c>
      <c r="G45" s="75">
        <f t="shared" si="7"/>
        <v>11241.35</v>
      </c>
      <c r="H45" s="76">
        <v>23</v>
      </c>
      <c r="I45" s="76">
        <v>2</v>
      </c>
      <c r="J45" s="76">
        <v>12</v>
      </c>
      <c r="K45" s="76">
        <v>17</v>
      </c>
      <c r="L45" s="76">
        <v>21</v>
      </c>
      <c r="M45" s="77">
        <v>14</v>
      </c>
      <c r="N45" s="78">
        <f t="shared" si="8"/>
        <v>0.73913043478260865</v>
      </c>
      <c r="O45" s="79">
        <v>11241.35</v>
      </c>
      <c r="P45" s="79">
        <v>11241.35</v>
      </c>
      <c r="Q45" s="80">
        <f t="shared" si="10"/>
        <v>1</v>
      </c>
      <c r="R45" s="79">
        <v>11241.35</v>
      </c>
      <c r="S45" s="80">
        <f t="shared" si="11"/>
        <v>1</v>
      </c>
      <c r="T45" s="81">
        <f>(P45-R45)</f>
        <v>0</v>
      </c>
      <c r="U45" s="78">
        <f t="shared" si="9"/>
        <v>0</v>
      </c>
    </row>
    <row r="46" spans="1:21" ht="15.75">
      <c r="A46" s="70">
        <v>39</v>
      </c>
      <c r="B46" s="71" t="s">
        <v>22</v>
      </c>
      <c r="C46" s="72"/>
      <c r="D46" s="89" t="s">
        <v>255</v>
      </c>
      <c r="E46" s="82" t="s">
        <v>34</v>
      </c>
      <c r="F46" s="71" t="s">
        <v>268</v>
      </c>
      <c r="G46" s="75">
        <f t="shared" si="7"/>
        <v>0</v>
      </c>
      <c r="H46" s="76">
        <v>3</v>
      </c>
      <c r="I46" s="76">
        <v>0</v>
      </c>
      <c r="J46" s="76">
        <v>2</v>
      </c>
      <c r="K46" s="76">
        <v>0</v>
      </c>
      <c r="L46" s="76">
        <v>0</v>
      </c>
      <c r="M46" s="77">
        <v>0</v>
      </c>
      <c r="N46" s="78">
        <f t="shared" si="8"/>
        <v>0</v>
      </c>
      <c r="O46" s="79"/>
      <c r="P46" s="79"/>
      <c r="Q46" s="80">
        <f t="shared" si="10"/>
        <v>0</v>
      </c>
      <c r="R46" s="79"/>
      <c r="S46" s="80">
        <f t="shared" si="11"/>
        <v>0</v>
      </c>
      <c r="T46" s="81"/>
      <c r="U46" s="78">
        <f t="shared" si="9"/>
        <v>0</v>
      </c>
    </row>
    <row r="47" spans="1:21" ht="15.75">
      <c r="A47" s="70">
        <v>40</v>
      </c>
      <c r="B47" s="71" t="s">
        <v>22</v>
      </c>
      <c r="C47" s="72"/>
      <c r="D47" s="89" t="s">
        <v>256</v>
      </c>
      <c r="E47" s="82" t="s">
        <v>51</v>
      </c>
      <c r="F47" s="71" t="s">
        <v>269</v>
      </c>
      <c r="G47" s="75">
        <f t="shared" si="7"/>
        <v>0</v>
      </c>
      <c r="H47" s="76">
        <v>9</v>
      </c>
      <c r="I47" s="76">
        <v>0</v>
      </c>
      <c r="J47" s="76">
        <v>5</v>
      </c>
      <c r="K47" s="76">
        <v>0</v>
      </c>
      <c r="L47" s="76">
        <v>0</v>
      </c>
      <c r="M47" s="77">
        <v>0</v>
      </c>
      <c r="N47" s="78">
        <f t="shared" si="8"/>
        <v>0</v>
      </c>
      <c r="O47" s="79"/>
      <c r="P47" s="79"/>
      <c r="Q47" s="80">
        <f t="shared" si="10"/>
        <v>0</v>
      </c>
      <c r="R47" s="79"/>
      <c r="S47" s="80">
        <f t="shared" si="11"/>
        <v>0</v>
      </c>
      <c r="T47" s="81"/>
      <c r="U47" s="78">
        <f t="shared" si="9"/>
        <v>0</v>
      </c>
    </row>
    <row r="48" spans="1:21" ht="15.75">
      <c r="A48" s="70">
        <v>41</v>
      </c>
      <c r="B48" s="71" t="s">
        <v>257</v>
      </c>
      <c r="C48" s="72"/>
      <c r="D48" s="89" t="s">
        <v>238</v>
      </c>
      <c r="E48" s="82" t="s">
        <v>34</v>
      </c>
      <c r="F48" s="71" t="s">
        <v>239</v>
      </c>
      <c r="G48" s="75">
        <f t="shared" si="7"/>
        <v>0</v>
      </c>
      <c r="H48" s="76">
        <v>3</v>
      </c>
      <c r="I48" s="76">
        <v>0</v>
      </c>
      <c r="J48" s="76">
        <v>0</v>
      </c>
      <c r="K48" s="76">
        <v>0</v>
      </c>
      <c r="L48" s="76">
        <v>0</v>
      </c>
      <c r="M48" s="77">
        <v>0</v>
      </c>
      <c r="N48" s="78">
        <f t="shared" si="8"/>
        <v>0</v>
      </c>
      <c r="O48" s="79"/>
      <c r="P48" s="79"/>
      <c r="Q48" s="80">
        <f t="shared" si="10"/>
        <v>0</v>
      </c>
      <c r="R48" s="79"/>
      <c r="S48" s="80">
        <f t="shared" si="11"/>
        <v>0</v>
      </c>
      <c r="T48" s="81"/>
      <c r="U48" s="78">
        <f t="shared" si="9"/>
        <v>0</v>
      </c>
    </row>
    <row r="49" spans="1:21" ht="15.75">
      <c r="A49" s="70">
        <v>42</v>
      </c>
      <c r="B49" s="71" t="s">
        <v>22</v>
      </c>
      <c r="C49" s="72"/>
      <c r="D49" s="83" t="s">
        <v>52</v>
      </c>
      <c r="E49" s="82" t="s">
        <v>30</v>
      </c>
      <c r="F49" s="71" t="s">
        <v>125</v>
      </c>
      <c r="G49" s="75">
        <f t="shared" ref="G49:G92" si="12">(P49)</f>
        <v>46351.519999999997</v>
      </c>
      <c r="H49" s="76">
        <v>58</v>
      </c>
      <c r="I49" s="76">
        <v>7</v>
      </c>
      <c r="J49" s="76">
        <v>35</v>
      </c>
      <c r="K49" s="76">
        <v>38</v>
      </c>
      <c r="L49" s="76">
        <v>52</v>
      </c>
      <c r="M49" s="77">
        <v>17</v>
      </c>
      <c r="N49" s="78">
        <f t="shared" si="8"/>
        <v>0.65517241379310343</v>
      </c>
      <c r="O49" s="79">
        <v>46351.519999999997</v>
      </c>
      <c r="P49" s="79">
        <v>46351.519999999997</v>
      </c>
      <c r="Q49" s="80">
        <f t="shared" si="10"/>
        <v>1</v>
      </c>
      <c r="R49" s="79">
        <v>43257.21</v>
      </c>
      <c r="S49" s="80">
        <f t="shared" si="11"/>
        <v>0.93324253444115757</v>
      </c>
      <c r="T49" s="81">
        <f>(P49-R49)</f>
        <v>3094.3099999999977</v>
      </c>
      <c r="U49" s="78">
        <f t="shared" si="9"/>
        <v>6.6757465558842474E-2</v>
      </c>
    </row>
    <row r="50" spans="1:21" ht="15.75">
      <c r="A50" s="70">
        <v>43</v>
      </c>
      <c r="B50" s="71" t="s">
        <v>22</v>
      </c>
      <c r="C50" s="72"/>
      <c r="D50" s="83" t="s">
        <v>240</v>
      </c>
      <c r="E50" s="82" t="s">
        <v>34</v>
      </c>
      <c r="F50" s="71" t="s">
        <v>241</v>
      </c>
      <c r="G50" s="75">
        <f t="shared" si="12"/>
        <v>0</v>
      </c>
      <c r="H50" s="76">
        <v>1</v>
      </c>
      <c r="I50" s="76">
        <v>0</v>
      </c>
      <c r="J50" s="76">
        <v>0</v>
      </c>
      <c r="K50" s="76">
        <v>0</v>
      </c>
      <c r="L50" s="76">
        <v>0</v>
      </c>
      <c r="M50" s="77"/>
      <c r="N50" s="78">
        <f t="shared" si="8"/>
        <v>0</v>
      </c>
      <c r="O50" s="79"/>
      <c r="P50" s="79"/>
      <c r="Q50" s="80">
        <f t="shared" si="10"/>
        <v>0</v>
      </c>
      <c r="R50" s="79"/>
      <c r="S50" s="80">
        <f t="shared" si="11"/>
        <v>0</v>
      </c>
      <c r="T50" s="81"/>
      <c r="U50" s="78">
        <f t="shared" si="9"/>
        <v>0</v>
      </c>
    </row>
    <row r="51" spans="1:21" ht="15.75">
      <c r="A51" s="70">
        <v>44</v>
      </c>
      <c r="B51" s="71" t="s">
        <v>22</v>
      </c>
      <c r="C51" s="72"/>
      <c r="D51" s="83" t="s">
        <v>71</v>
      </c>
      <c r="E51" s="90" t="s">
        <v>51</v>
      </c>
      <c r="F51" s="71" t="s">
        <v>126</v>
      </c>
      <c r="G51" s="75">
        <f t="shared" si="12"/>
        <v>7452.86</v>
      </c>
      <c r="H51" s="76">
        <v>19</v>
      </c>
      <c r="I51" s="76">
        <v>0</v>
      </c>
      <c r="J51" s="76">
        <v>8</v>
      </c>
      <c r="K51" s="76">
        <v>17</v>
      </c>
      <c r="L51" s="76">
        <v>22</v>
      </c>
      <c r="M51" s="77">
        <v>15</v>
      </c>
      <c r="N51" s="78">
        <f t="shared" si="8"/>
        <v>0.89473684210526316</v>
      </c>
      <c r="O51" s="79">
        <v>7452.86</v>
      </c>
      <c r="P51" s="79">
        <v>7452.86</v>
      </c>
      <c r="Q51" s="80">
        <f t="shared" si="10"/>
        <v>1</v>
      </c>
      <c r="R51" s="79">
        <v>7452.86</v>
      </c>
      <c r="S51" s="80">
        <f t="shared" si="11"/>
        <v>1</v>
      </c>
      <c r="T51" s="81">
        <f>(P51-R51)</f>
        <v>0</v>
      </c>
      <c r="U51" s="78">
        <f t="shared" si="9"/>
        <v>0</v>
      </c>
    </row>
    <row r="52" spans="1:21" ht="15.75">
      <c r="A52" s="70">
        <v>45</v>
      </c>
      <c r="B52" s="71" t="s">
        <v>22</v>
      </c>
      <c r="C52" s="72"/>
      <c r="D52" s="83" t="s">
        <v>242</v>
      </c>
      <c r="E52" s="90" t="s">
        <v>30</v>
      </c>
      <c r="F52" s="71" t="s">
        <v>243</v>
      </c>
      <c r="G52" s="75">
        <f t="shared" si="12"/>
        <v>0</v>
      </c>
      <c r="H52" s="76">
        <v>7</v>
      </c>
      <c r="I52" s="76">
        <v>1</v>
      </c>
      <c r="J52" s="76">
        <v>2</v>
      </c>
      <c r="K52" s="76">
        <v>0</v>
      </c>
      <c r="L52" s="76">
        <v>0</v>
      </c>
      <c r="M52" s="77"/>
      <c r="N52" s="78">
        <f t="shared" si="8"/>
        <v>0</v>
      </c>
      <c r="O52" s="79"/>
      <c r="P52" s="79"/>
      <c r="Q52" s="80">
        <f t="shared" si="10"/>
        <v>0</v>
      </c>
      <c r="R52" s="79"/>
      <c r="S52" s="80">
        <f t="shared" si="11"/>
        <v>0</v>
      </c>
      <c r="T52" s="81"/>
      <c r="U52" s="78">
        <f t="shared" si="9"/>
        <v>0</v>
      </c>
    </row>
    <row r="53" spans="1:21" ht="15.75">
      <c r="A53" s="70">
        <v>46</v>
      </c>
      <c r="B53" s="71" t="s">
        <v>22</v>
      </c>
      <c r="C53" s="72"/>
      <c r="D53" s="89" t="s">
        <v>53</v>
      </c>
      <c r="E53" s="82" t="s">
        <v>34</v>
      </c>
      <c r="F53" s="71" t="s">
        <v>127</v>
      </c>
      <c r="G53" s="75">
        <f t="shared" si="12"/>
        <v>15464.56</v>
      </c>
      <c r="H53" s="76">
        <v>22</v>
      </c>
      <c r="I53" s="76">
        <v>4</v>
      </c>
      <c r="J53" s="76">
        <v>17</v>
      </c>
      <c r="K53" s="76">
        <v>16</v>
      </c>
      <c r="L53" s="76">
        <v>19</v>
      </c>
      <c r="M53" s="77">
        <v>3</v>
      </c>
      <c r="N53" s="78">
        <f t="shared" si="8"/>
        <v>0.72727272727272729</v>
      </c>
      <c r="O53" s="79">
        <v>15464.56</v>
      </c>
      <c r="P53" s="79">
        <v>15464.56</v>
      </c>
      <c r="Q53" s="80">
        <f t="shared" si="10"/>
        <v>1</v>
      </c>
      <c r="R53" s="79">
        <v>15464.56</v>
      </c>
      <c r="S53" s="80">
        <f t="shared" si="11"/>
        <v>1</v>
      </c>
      <c r="T53" s="81">
        <f t="shared" ref="T53:T92" si="13">(P53-R53)</f>
        <v>0</v>
      </c>
      <c r="U53" s="78">
        <f t="shared" si="9"/>
        <v>0</v>
      </c>
    </row>
    <row r="54" spans="1:21" ht="15.75">
      <c r="A54" s="70">
        <v>47</v>
      </c>
      <c r="B54" s="71" t="s">
        <v>22</v>
      </c>
      <c r="C54" s="72"/>
      <c r="D54" s="89" t="s">
        <v>201</v>
      </c>
      <c r="E54" s="82" t="s">
        <v>51</v>
      </c>
      <c r="F54" s="71" t="s">
        <v>202</v>
      </c>
      <c r="G54" s="75">
        <f t="shared" si="12"/>
        <v>2393.1799999999998</v>
      </c>
      <c r="H54" s="76">
        <v>49</v>
      </c>
      <c r="I54" s="76">
        <v>2</v>
      </c>
      <c r="J54" s="76">
        <v>23</v>
      </c>
      <c r="K54" s="76">
        <v>16</v>
      </c>
      <c r="L54" s="76">
        <v>17</v>
      </c>
      <c r="M54" s="77">
        <v>3</v>
      </c>
      <c r="N54" s="78">
        <f t="shared" ref="N54:N62" si="14">IF(H54=0,0,K54/H54)</f>
        <v>0.32653061224489793</v>
      </c>
      <c r="O54" s="79">
        <v>2393.1799999999998</v>
      </c>
      <c r="P54" s="79">
        <v>2393.1799999999998</v>
      </c>
      <c r="Q54" s="80">
        <f t="shared" si="10"/>
        <v>1</v>
      </c>
      <c r="R54" s="79">
        <v>1811.68</v>
      </c>
      <c r="S54" s="80">
        <f t="shared" si="11"/>
        <v>0.75701785908289398</v>
      </c>
      <c r="T54" s="81">
        <f t="shared" si="13"/>
        <v>581.49999999999977</v>
      </c>
      <c r="U54" s="78">
        <f t="shared" si="9"/>
        <v>0.24298214091710604</v>
      </c>
    </row>
    <row r="55" spans="1:21" ht="15.75">
      <c r="A55" s="70">
        <v>48</v>
      </c>
      <c r="B55" s="71" t="s">
        <v>22</v>
      </c>
      <c r="C55" s="72"/>
      <c r="D55" s="73" t="s">
        <v>128</v>
      </c>
      <c r="E55" s="82" t="s">
        <v>34</v>
      </c>
      <c r="F55" s="71" t="s">
        <v>129</v>
      </c>
      <c r="G55" s="75">
        <f t="shared" si="12"/>
        <v>7040.95</v>
      </c>
      <c r="H55" s="76">
        <v>15</v>
      </c>
      <c r="I55" s="76">
        <v>1</v>
      </c>
      <c r="J55" s="76">
        <v>7</v>
      </c>
      <c r="K55" s="76">
        <v>7</v>
      </c>
      <c r="L55" s="76">
        <v>13</v>
      </c>
      <c r="M55" s="77">
        <v>5</v>
      </c>
      <c r="N55" s="78">
        <f t="shared" si="14"/>
        <v>0.46666666666666667</v>
      </c>
      <c r="O55" s="79">
        <v>7040.95</v>
      </c>
      <c r="P55" s="79">
        <v>7040.95</v>
      </c>
      <c r="Q55" s="80">
        <f t="shared" si="10"/>
        <v>1</v>
      </c>
      <c r="R55" s="79">
        <v>7040.95</v>
      </c>
      <c r="S55" s="80">
        <f t="shared" si="11"/>
        <v>1</v>
      </c>
      <c r="T55" s="81">
        <f t="shared" si="13"/>
        <v>0</v>
      </c>
      <c r="U55" s="78">
        <f t="shared" si="9"/>
        <v>0</v>
      </c>
    </row>
    <row r="56" spans="1:21" ht="15.75">
      <c r="A56" s="70">
        <v>49</v>
      </c>
      <c r="B56" s="71" t="s">
        <v>22</v>
      </c>
      <c r="C56" s="72"/>
      <c r="D56" s="73" t="s">
        <v>130</v>
      </c>
      <c r="E56" s="82" t="s">
        <v>26</v>
      </c>
      <c r="F56" s="71" t="s">
        <v>131</v>
      </c>
      <c r="G56" s="75">
        <f t="shared" si="12"/>
        <v>56676.480000000003</v>
      </c>
      <c r="H56" s="76">
        <v>32</v>
      </c>
      <c r="I56" s="76">
        <v>2</v>
      </c>
      <c r="J56" s="76">
        <v>20</v>
      </c>
      <c r="K56" s="76">
        <v>24</v>
      </c>
      <c r="L56" s="76">
        <v>37</v>
      </c>
      <c r="M56" s="77">
        <v>16</v>
      </c>
      <c r="N56" s="78">
        <f t="shared" si="14"/>
        <v>0.75</v>
      </c>
      <c r="O56" s="79">
        <v>56676.480000000003</v>
      </c>
      <c r="P56" s="79">
        <v>56676.480000000003</v>
      </c>
      <c r="Q56" s="80">
        <f t="shared" si="10"/>
        <v>1</v>
      </c>
      <c r="R56" s="79">
        <v>55702.080000000002</v>
      </c>
      <c r="S56" s="80">
        <f t="shared" si="11"/>
        <v>0.98280768318709977</v>
      </c>
      <c r="T56" s="81">
        <f t="shared" si="13"/>
        <v>974.40000000000146</v>
      </c>
      <c r="U56" s="78">
        <f t="shared" si="9"/>
        <v>1.7192316812900191E-2</v>
      </c>
    </row>
    <row r="57" spans="1:21" ht="15.75">
      <c r="A57" s="70">
        <v>50</v>
      </c>
      <c r="B57" s="71" t="s">
        <v>22</v>
      </c>
      <c r="C57" s="72"/>
      <c r="D57" s="89" t="s">
        <v>72</v>
      </c>
      <c r="E57" s="82" t="s">
        <v>34</v>
      </c>
      <c r="F57" s="71" t="s">
        <v>132</v>
      </c>
      <c r="G57" s="75">
        <f t="shared" si="12"/>
        <v>8963.5300000000007</v>
      </c>
      <c r="H57" s="76">
        <v>11</v>
      </c>
      <c r="I57" s="76">
        <v>1</v>
      </c>
      <c r="J57" s="76">
        <v>10</v>
      </c>
      <c r="K57" s="76">
        <v>7</v>
      </c>
      <c r="L57" s="76">
        <v>13</v>
      </c>
      <c r="M57" s="77">
        <v>4</v>
      </c>
      <c r="N57" s="78">
        <f t="shared" si="14"/>
        <v>0.63636363636363635</v>
      </c>
      <c r="O57" s="79">
        <v>8963.5300000000007</v>
      </c>
      <c r="P57" s="79">
        <v>8963.5300000000007</v>
      </c>
      <c r="Q57" s="80">
        <f t="shared" si="10"/>
        <v>1</v>
      </c>
      <c r="R57" s="79">
        <v>8963.5300000000007</v>
      </c>
      <c r="S57" s="80">
        <f t="shared" ref="S57:S93" si="15">IF(P57=0,0,R57/P57)</f>
        <v>1</v>
      </c>
      <c r="T57" s="81">
        <f t="shared" si="13"/>
        <v>0</v>
      </c>
      <c r="U57" s="78">
        <f t="shared" si="9"/>
        <v>0</v>
      </c>
    </row>
    <row r="58" spans="1:21" ht="15.75">
      <c r="A58" s="70">
        <v>51</v>
      </c>
      <c r="B58" s="71" t="s">
        <v>22</v>
      </c>
      <c r="C58" s="72"/>
      <c r="D58" s="83" t="s">
        <v>54</v>
      </c>
      <c r="E58" s="82" t="s">
        <v>30</v>
      </c>
      <c r="F58" s="71" t="s">
        <v>133</v>
      </c>
      <c r="G58" s="75">
        <f t="shared" si="12"/>
        <v>36359.81</v>
      </c>
      <c r="H58" s="76">
        <v>34</v>
      </c>
      <c r="I58" s="76">
        <v>4</v>
      </c>
      <c r="J58" s="76">
        <v>22</v>
      </c>
      <c r="K58" s="76">
        <v>21</v>
      </c>
      <c r="L58" s="76">
        <v>32</v>
      </c>
      <c r="M58" s="77">
        <v>9</v>
      </c>
      <c r="N58" s="78">
        <f t="shared" si="14"/>
        <v>0.61764705882352944</v>
      </c>
      <c r="O58" s="79">
        <v>36359.81</v>
      </c>
      <c r="P58" s="79">
        <v>36359.81</v>
      </c>
      <c r="Q58" s="80">
        <f t="shared" si="10"/>
        <v>1</v>
      </c>
      <c r="R58" s="79">
        <v>35886.879999999997</v>
      </c>
      <c r="S58" s="80">
        <f t="shared" si="15"/>
        <v>0.98699305634435386</v>
      </c>
      <c r="T58" s="81">
        <f t="shared" si="13"/>
        <v>472.93000000000029</v>
      </c>
      <c r="U58" s="78">
        <f t="shared" si="9"/>
        <v>1.3006943655646174E-2</v>
      </c>
    </row>
    <row r="59" spans="1:21" ht="15.75">
      <c r="A59" s="70">
        <v>52</v>
      </c>
      <c r="B59" s="71" t="s">
        <v>22</v>
      </c>
      <c r="C59" s="72"/>
      <c r="D59" s="83" t="s">
        <v>55</v>
      </c>
      <c r="E59" s="82" t="s">
        <v>56</v>
      </c>
      <c r="F59" s="71" t="s">
        <v>134</v>
      </c>
      <c r="G59" s="75">
        <f t="shared" si="12"/>
        <v>14533.64</v>
      </c>
      <c r="H59" s="76">
        <v>51</v>
      </c>
      <c r="I59" s="76">
        <v>2</v>
      </c>
      <c r="J59" s="76">
        <v>43</v>
      </c>
      <c r="K59" s="76">
        <v>21</v>
      </c>
      <c r="L59" s="76">
        <v>38</v>
      </c>
      <c r="M59" s="77">
        <v>15</v>
      </c>
      <c r="N59" s="78">
        <f t="shared" si="14"/>
        <v>0.41176470588235292</v>
      </c>
      <c r="O59" s="79">
        <v>14533.64</v>
      </c>
      <c r="P59" s="79">
        <v>14533.64</v>
      </c>
      <c r="Q59" s="80">
        <f t="shared" si="10"/>
        <v>1</v>
      </c>
      <c r="R59" s="79">
        <v>14533.64</v>
      </c>
      <c r="S59" s="80">
        <f t="shared" si="15"/>
        <v>1</v>
      </c>
      <c r="T59" s="81">
        <f t="shared" si="13"/>
        <v>0</v>
      </c>
      <c r="U59" s="78">
        <f t="shared" ref="U59:U93" si="16">IF(P59=0,0,T59/P59)</f>
        <v>0</v>
      </c>
    </row>
    <row r="60" spans="1:21" ht="15.75">
      <c r="A60" s="70">
        <v>53</v>
      </c>
      <c r="B60" s="71" t="s">
        <v>257</v>
      </c>
      <c r="C60" s="72"/>
      <c r="D60" s="83" t="s">
        <v>244</v>
      </c>
      <c r="E60" s="82" t="s">
        <v>34</v>
      </c>
      <c r="F60" s="71" t="s">
        <v>245</v>
      </c>
      <c r="G60" s="75">
        <f t="shared" si="12"/>
        <v>1218</v>
      </c>
      <c r="H60" s="76">
        <v>3</v>
      </c>
      <c r="I60" s="76">
        <v>0</v>
      </c>
      <c r="J60" s="76">
        <v>0</v>
      </c>
      <c r="K60" s="76">
        <v>3</v>
      </c>
      <c r="L60" s="76">
        <v>1</v>
      </c>
      <c r="M60" s="77">
        <v>2</v>
      </c>
      <c r="N60" s="78">
        <f t="shared" si="14"/>
        <v>1</v>
      </c>
      <c r="O60" s="79">
        <v>1218</v>
      </c>
      <c r="P60" s="79">
        <v>1218</v>
      </c>
      <c r="Q60" s="80">
        <f t="shared" si="10"/>
        <v>1</v>
      </c>
      <c r="R60" s="79">
        <v>1218</v>
      </c>
      <c r="S60" s="80">
        <f t="shared" si="15"/>
        <v>1</v>
      </c>
      <c r="T60" s="81">
        <f t="shared" si="13"/>
        <v>0</v>
      </c>
      <c r="U60" s="78">
        <f t="shared" si="16"/>
        <v>0</v>
      </c>
    </row>
    <row r="61" spans="1:21" ht="15.75">
      <c r="A61" s="70">
        <v>54</v>
      </c>
      <c r="B61" s="71" t="s">
        <v>22</v>
      </c>
      <c r="C61" s="72"/>
      <c r="D61" s="73" t="s">
        <v>135</v>
      </c>
      <c r="E61" s="82" t="s">
        <v>34</v>
      </c>
      <c r="F61" s="71" t="s">
        <v>136</v>
      </c>
      <c r="G61" s="75">
        <f t="shared" si="12"/>
        <v>15504.27</v>
      </c>
      <c r="H61" s="76">
        <v>21</v>
      </c>
      <c r="I61" s="76">
        <v>0</v>
      </c>
      <c r="J61" s="76">
        <v>16</v>
      </c>
      <c r="K61" s="76">
        <v>11</v>
      </c>
      <c r="L61" s="76">
        <v>21</v>
      </c>
      <c r="M61" s="77">
        <v>7</v>
      </c>
      <c r="N61" s="78">
        <f t="shared" si="14"/>
        <v>0.52380952380952384</v>
      </c>
      <c r="O61" s="79">
        <v>15504.27</v>
      </c>
      <c r="P61" s="79">
        <v>15504.27</v>
      </c>
      <c r="Q61" s="80">
        <f t="shared" si="10"/>
        <v>1</v>
      </c>
      <c r="R61" s="79">
        <v>14029.81</v>
      </c>
      <c r="S61" s="80">
        <f t="shared" si="15"/>
        <v>0.90489974697293063</v>
      </c>
      <c r="T61" s="81">
        <f t="shared" si="13"/>
        <v>1474.4600000000009</v>
      </c>
      <c r="U61" s="78">
        <f t="shared" si="16"/>
        <v>9.510025302706937E-2</v>
      </c>
    </row>
    <row r="62" spans="1:21" ht="15.75">
      <c r="A62" s="70">
        <v>55</v>
      </c>
      <c r="B62" s="71" t="s">
        <v>22</v>
      </c>
      <c r="C62" s="72"/>
      <c r="D62" s="83" t="s">
        <v>57</v>
      </c>
      <c r="E62" s="82" t="s">
        <v>26</v>
      </c>
      <c r="F62" s="71" t="s">
        <v>137</v>
      </c>
      <c r="G62" s="75">
        <f t="shared" si="12"/>
        <v>30820.27</v>
      </c>
      <c r="H62" s="76">
        <v>38</v>
      </c>
      <c r="I62" s="76">
        <v>1</v>
      </c>
      <c r="J62" s="76">
        <v>29</v>
      </c>
      <c r="K62" s="76">
        <v>23</v>
      </c>
      <c r="L62" s="76">
        <v>27</v>
      </c>
      <c r="M62" s="77">
        <v>5</v>
      </c>
      <c r="N62" s="78">
        <f t="shared" si="14"/>
        <v>0.60526315789473684</v>
      </c>
      <c r="O62" s="79">
        <v>30820.27</v>
      </c>
      <c r="P62" s="79">
        <v>30820.27</v>
      </c>
      <c r="Q62" s="80">
        <f t="shared" si="10"/>
        <v>1</v>
      </c>
      <c r="R62" s="79">
        <v>24606.9</v>
      </c>
      <c r="S62" s="80">
        <f t="shared" si="15"/>
        <v>0.79839988423203301</v>
      </c>
      <c r="T62" s="81">
        <f t="shared" si="13"/>
        <v>6213.369999999999</v>
      </c>
      <c r="U62" s="78">
        <f t="shared" si="16"/>
        <v>0.20160011576796696</v>
      </c>
    </row>
    <row r="63" spans="1:21" ht="15.75">
      <c r="A63" s="70">
        <v>56</v>
      </c>
      <c r="B63" s="71" t="s">
        <v>22</v>
      </c>
      <c r="C63" s="72"/>
      <c r="D63" s="83" t="s">
        <v>206</v>
      </c>
      <c r="E63" s="82" t="s">
        <v>75</v>
      </c>
      <c r="F63" s="71" t="s">
        <v>207</v>
      </c>
      <c r="G63" s="75">
        <f t="shared" si="12"/>
        <v>16603.39</v>
      </c>
      <c r="H63" s="76">
        <v>16</v>
      </c>
      <c r="I63" s="76">
        <v>0</v>
      </c>
      <c r="J63" s="76">
        <v>14</v>
      </c>
      <c r="K63" s="76">
        <v>12</v>
      </c>
      <c r="L63" s="76">
        <v>17</v>
      </c>
      <c r="M63" s="77">
        <v>7</v>
      </c>
      <c r="N63" s="78">
        <v>0</v>
      </c>
      <c r="O63" s="79">
        <v>16603.39</v>
      </c>
      <c r="P63" s="79">
        <v>16603.39</v>
      </c>
      <c r="Q63" s="80">
        <f t="shared" si="10"/>
        <v>1</v>
      </c>
      <c r="R63" s="79">
        <v>12288.91</v>
      </c>
      <c r="S63" s="80">
        <f t="shared" si="15"/>
        <v>0.74014463311408096</v>
      </c>
      <c r="T63" s="81">
        <f t="shared" si="13"/>
        <v>4314.4799999999996</v>
      </c>
      <c r="U63" s="78">
        <f t="shared" si="16"/>
        <v>0.25985536688591904</v>
      </c>
    </row>
    <row r="64" spans="1:21" ht="15.75">
      <c r="A64" s="70">
        <v>57</v>
      </c>
      <c r="B64" s="71" t="s">
        <v>22</v>
      </c>
      <c r="C64" s="72"/>
      <c r="D64" s="73" t="s">
        <v>138</v>
      </c>
      <c r="E64" s="73" t="s">
        <v>47</v>
      </c>
      <c r="F64" s="71" t="s">
        <v>139</v>
      </c>
      <c r="G64" s="75">
        <f t="shared" si="12"/>
        <v>3595.51</v>
      </c>
      <c r="H64" s="76">
        <v>15</v>
      </c>
      <c r="I64" s="76">
        <v>1</v>
      </c>
      <c r="J64" s="76">
        <v>4</v>
      </c>
      <c r="K64" s="76">
        <v>10</v>
      </c>
      <c r="L64" s="76">
        <v>11</v>
      </c>
      <c r="M64" s="77">
        <v>9</v>
      </c>
      <c r="N64" s="78">
        <f t="shared" ref="N64:N74" si="17">IF(H64=0,0,K64/H64)</f>
        <v>0.66666666666666663</v>
      </c>
      <c r="O64" s="79">
        <v>3595.51</v>
      </c>
      <c r="P64" s="79">
        <v>3595.51</v>
      </c>
      <c r="Q64" s="80">
        <f t="shared" si="10"/>
        <v>1</v>
      </c>
      <c r="R64" s="79">
        <v>3595.51</v>
      </c>
      <c r="S64" s="80">
        <f t="shared" si="15"/>
        <v>1</v>
      </c>
      <c r="T64" s="81">
        <f t="shared" si="13"/>
        <v>0</v>
      </c>
      <c r="U64" s="78">
        <f t="shared" si="16"/>
        <v>0</v>
      </c>
    </row>
    <row r="65" spans="1:21" ht="15.75">
      <c r="A65" s="70">
        <v>58</v>
      </c>
      <c r="B65" s="71" t="s">
        <v>22</v>
      </c>
      <c r="C65" s="72"/>
      <c r="D65" s="83" t="s">
        <v>73</v>
      </c>
      <c r="E65" s="73" t="s">
        <v>26</v>
      </c>
      <c r="F65" s="71" t="s">
        <v>140</v>
      </c>
      <c r="G65" s="75">
        <f t="shared" si="12"/>
        <v>0</v>
      </c>
      <c r="H65" s="76">
        <v>6</v>
      </c>
      <c r="I65" s="76">
        <v>3</v>
      </c>
      <c r="J65" s="76">
        <v>3</v>
      </c>
      <c r="K65" s="76">
        <v>0</v>
      </c>
      <c r="L65" s="76">
        <v>0</v>
      </c>
      <c r="M65" s="77">
        <v>0</v>
      </c>
      <c r="N65" s="78">
        <f t="shared" si="17"/>
        <v>0</v>
      </c>
      <c r="O65" s="79">
        <v>1</v>
      </c>
      <c r="P65" s="79"/>
      <c r="Q65" s="80">
        <f t="shared" si="10"/>
        <v>0</v>
      </c>
      <c r="R65" s="79"/>
      <c r="S65" s="80">
        <f t="shared" si="15"/>
        <v>0</v>
      </c>
      <c r="T65" s="81">
        <f t="shared" si="13"/>
        <v>0</v>
      </c>
      <c r="U65" s="78">
        <f t="shared" si="16"/>
        <v>0</v>
      </c>
    </row>
    <row r="66" spans="1:21" ht="15.75">
      <c r="A66" s="70">
        <v>59</v>
      </c>
      <c r="B66" s="71" t="s">
        <v>22</v>
      </c>
      <c r="C66" s="72"/>
      <c r="D66" s="73" t="s">
        <v>141</v>
      </c>
      <c r="E66" s="91" t="s">
        <v>142</v>
      </c>
      <c r="F66" s="71" t="s">
        <v>143</v>
      </c>
      <c r="G66" s="75">
        <f t="shared" si="12"/>
        <v>1767.29</v>
      </c>
      <c r="H66" s="76">
        <v>8</v>
      </c>
      <c r="I66" s="76">
        <v>0</v>
      </c>
      <c r="J66" s="76">
        <v>7</v>
      </c>
      <c r="K66" s="76">
        <v>4</v>
      </c>
      <c r="L66" s="76">
        <v>5</v>
      </c>
      <c r="M66" s="77">
        <v>0</v>
      </c>
      <c r="N66" s="78">
        <f t="shared" si="17"/>
        <v>0.5</v>
      </c>
      <c r="O66" s="79">
        <v>1767.29</v>
      </c>
      <c r="P66" s="79">
        <v>1767.29</v>
      </c>
      <c r="Q66" s="80">
        <f t="shared" si="10"/>
        <v>1</v>
      </c>
      <c r="R66" s="79">
        <v>1767.29</v>
      </c>
      <c r="S66" s="80">
        <f t="shared" si="15"/>
        <v>1</v>
      </c>
      <c r="T66" s="81">
        <f t="shared" si="13"/>
        <v>0</v>
      </c>
      <c r="U66" s="78">
        <f t="shared" si="16"/>
        <v>0</v>
      </c>
    </row>
    <row r="67" spans="1:21" ht="15.75">
      <c r="A67" s="70">
        <v>60</v>
      </c>
      <c r="B67" s="71" t="s">
        <v>22</v>
      </c>
      <c r="C67" s="72"/>
      <c r="D67" s="83" t="s">
        <v>144</v>
      </c>
      <c r="E67" s="82" t="s">
        <v>34</v>
      </c>
      <c r="F67" s="71" t="s">
        <v>184</v>
      </c>
      <c r="G67" s="75">
        <f t="shared" si="12"/>
        <v>14264.82</v>
      </c>
      <c r="H67" s="76">
        <v>15</v>
      </c>
      <c r="I67" s="76">
        <v>2</v>
      </c>
      <c r="J67" s="76">
        <v>12</v>
      </c>
      <c r="K67" s="76">
        <v>13</v>
      </c>
      <c r="L67" s="76">
        <v>18</v>
      </c>
      <c r="M67" s="77">
        <v>7</v>
      </c>
      <c r="N67" s="78">
        <f t="shared" si="17"/>
        <v>0.8666666666666667</v>
      </c>
      <c r="O67" s="79">
        <v>14264.82</v>
      </c>
      <c r="P67" s="79">
        <v>14264.82</v>
      </c>
      <c r="Q67" s="80">
        <f t="shared" si="10"/>
        <v>1</v>
      </c>
      <c r="R67" s="79">
        <v>13200.73</v>
      </c>
      <c r="S67" s="80">
        <f t="shared" si="15"/>
        <v>0.92540459676322584</v>
      </c>
      <c r="T67" s="81">
        <f t="shared" si="13"/>
        <v>1064.0900000000001</v>
      </c>
      <c r="U67" s="78">
        <f t="shared" si="16"/>
        <v>7.4595403236774119E-2</v>
      </c>
    </row>
    <row r="68" spans="1:21" ht="15.75">
      <c r="A68" s="70">
        <v>61</v>
      </c>
      <c r="B68" s="71" t="s">
        <v>22</v>
      </c>
      <c r="C68" s="72"/>
      <c r="D68" s="83" t="s">
        <v>146</v>
      </c>
      <c r="E68" s="82" t="s">
        <v>34</v>
      </c>
      <c r="F68" s="71" t="s">
        <v>147</v>
      </c>
      <c r="G68" s="75">
        <f t="shared" si="12"/>
        <v>0</v>
      </c>
      <c r="H68" s="76">
        <f>SUM(I68+J68)</f>
        <v>0</v>
      </c>
      <c r="I68" s="76">
        <v>0</v>
      </c>
      <c r="J68" s="76">
        <v>0</v>
      </c>
      <c r="K68" s="76">
        <v>0</v>
      </c>
      <c r="L68" s="76">
        <v>0</v>
      </c>
      <c r="M68" s="77">
        <v>0</v>
      </c>
      <c r="N68" s="78">
        <f t="shared" si="17"/>
        <v>0</v>
      </c>
      <c r="O68" s="79">
        <v>1</v>
      </c>
      <c r="P68" s="79"/>
      <c r="Q68" s="80">
        <f t="shared" si="10"/>
        <v>0</v>
      </c>
      <c r="R68" s="79"/>
      <c r="S68" s="80">
        <f t="shared" si="15"/>
        <v>0</v>
      </c>
      <c r="T68" s="81">
        <f t="shared" si="13"/>
        <v>0</v>
      </c>
      <c r="U68" s="78">
        <f t="shared" si="16"/>
        <v>0</v>
      </c>
    </row>
    <row r="69" spans="1:21" ht="18.75" customHeight="1">
      <c r="A69" s="70">
        <v>62</v>
      </c>
      <c r="B69" s="71" t="s">
        <v>22</v>
      </c>
      <c r="C69" s="72"/>
      <c r="D69" s="92" t="s">
        <v>148</v>
      </c>
      <c r="E69" s="73" t="s">
        <v>34</v>
      </c>
      <c r="F69" s="71" t="s">
        <v>149</v>
      </c>
      <c r="G69" s="75">
        <f t="shared" si="12"/>
        <v>0</v>
      </c>
      <c r="H69" s="76">
        <v>14</v>
      </c>
      <c r="I69" s="76">
        <v>4</v>
      </c>
      <c r="J69" s="76">
        <v>8</v>
      </c>
      <c r="K69" s="76">
        <v>1</v>
      </c>
      <c r="L69" s="76">
        <v>0</v>
      </c>
      <c r="M69" s="77">
        <v>1</v>
      </c>
      <c r="N69" s="78">
        <f t="shared" si="17"/>
        <v>7.1428571428571425E-2</v>
      </c>
      <c r="O69" s="79">
        <v>1</v>
      </c>
      <c r="P69" s="79"/>
      <c r="Q69" s="80">
        <f t="shared" si="10"/>
        <v>0</v>
      </c>
      <c r="R69" s="79"/>
      <c r="S69" s="80">
        <f t="shared" si="15"/>
        <v>0</v>
      </c>
      <c r="T69" s="81">
        <f t="shared" si="13"/>
        <v>0</v>
      </c>
      <c r="U69" s="78">
        <f t="shared" si="16"/>
        <v>0</v>
      </c>
    </row>
    <row r="70" spans="1:21" ht="15.75">
      <c r="A70" s="70">
        <v>63</v>
      </c>
      <c r="B70" s="71" t="s">
        <v>22</v>
      </c>
      <c r="C70" s="72"/>
      <c r="D70" s="92" t="s">
        <v>150</v>
      </c>
      <c r="E70" s="73" t="s">
        <v>34</v>
      </c>
      <c r="F70" s="71" t="s">
        <v>151</v>
      </c>
      <c r="G70" s="75">
        <f t="shared" si="12"/>
        <v>543.83000000000004</v>
      </c>
      <c r="H70" s="76">
        <v>17</v>
      </c>
      <c r="I70" s="76">
        <v>0</v>
      </c>
      <c r="J70" s="76">
        <v>14</v>
      </c>
      <c r="K70" s="76">
        <v>1</v>
      </c>
      <c r="L70" s="76">
        <v>2</v>
      </c>
      <c r="M70" s="77">
        <v>1</v>
      </c>
      <c r="N70" s="78">
        <f t="shared" si="17"/>
        <v>5.8823529411764705E-2</v>
      </c>
      <c r="O70" s="79">
        <v>543.83000000000004</v>
      </c>
      <c r="P70" s="79">
        <v>543.83000000000004</v>
      </c>
      <c r="Q70" s="80">
        <f t="shared" ref="Q70:Q93" si="18">IF(O70=0,0,P70/O70)</f>
        <v>1</v>
      </c>
      <c r="R70" s="79">
        <v>543.83000000000004</v>
      </c>
      <c r="S70" s="80">
        <f t="shared" si="15"/>
        <v>1</v>
      </c>
      <c r="T70" s="81">
        <f t="shared" si="13"/>
        <v>0</v>
      </c>
      <c r="U70" s="78">
        <f t="shared" si="16"/>
        <v>0</v>
      </c>
    </row>
    <row r="71" spans="1:21" ht="15.75">
      <c r="A71" s="70">
        <v>64</v>
      </c>
      <c r="B71" s="71" t="s">
        <v>22</v>
      </c>
      <c r="C71" s="72"/>
      <c r="D71" s="92" t="s">
        <v>152</v>
      </c>
      <c r="E71" s="73" t="s">
        <v>34</v>
      </c>
      <c r="F71" s="71" t="s">
        <v>153</v>
      </c>
      <c r="G71" s="75">
        <f t="shared" si="12"/>
        <v>20122.7</v>
      </c>
      <c r="H71" s="76">
        <v>22</v>
      </c>
      <c r="I71" s="76">
        <v>3</v>
      </c>
      <c r="J71" s="76">
        <v>15</v>
      </c>
      <c r="K71" s="76">
        <v>15</v>
      </c>
      <c r="L71" s="76">
        <v>20</v>
      </c>
      <c r="M71" s="77">
        <v>10</v>
      </c>
      <c r="N71" s="78">
        <f t="shared" si="17"/>
        <v>0.68181818181818177</v>
      </c>
      <c r="O71" s="79">
        <v>20122.7</v>
      </c>
      <c r="P71" s="79">
        <v>20122.7</v>
      </c>
      <c r="Q71" s="80">
        <f t="shared" si="18"/>
        <v>1</v>
      </c>
      <c r="R71" s="79">
        <v>20122.7</v>
      </c>
      <c r="S71" s="80">
        <f t="shared" si="15"/>
        <v>1</v>
      </c>
      <c r="T71" s="81">
        <f t="shared" si="13"/>
        <v>0</v>
      </c>
      <c r="U71" s="78">
        <f t="shared" si="16"/>
        <v>0</v>
      </c>
    </row>
    <row r="72" spans="1:21" ht="15.75">
      <c r="A72" s="70">
        <v>65</v>
      </c>
      <c r="B72" s="71" t="s">
        <v>22</v>
      </c>
      <c r="C72" s="72"/>
      <c r="D72" s="83" t="s">
        <v>154</v>
      </c>
      <c r="E72" s="73" t="s">
        <v>155</v>
      </c>
      <c r="F72" s="71" t="s">
        <v>156</v>
      </c>
      <c r="G72" s="75">
        <f t="shared" si="12"/>
        <v>4096.87</v>
      </c>
      <c r="H72" s="76">
        <f>SUM(I72+J72)</f>
        <v>6</v>
      </c>
      <c r="I72" s="76">
        <v>0</v>
      </c>
      <c r="J72" s="76">
        <v>6</v>
      </c>
      <c r="K72" s="76">
        <v>5</v>
      </c>
      <c r="L72" s="76">
        <v>7</v>
      </c>
      <c r="M72" s="77">
        <v>1</v>
      </c>
      <c r="N72" s="78">
        <f t="shared" si="17"/>
        <v>0.83333333333333337</v>
      </c>
      <c r="O72" s="79">
        <v>4096.87</v>
      </c>
      <c r="P72" s="79">
        <v>4096.87</v>
      </c>
      <c r="Q72" s="80">
        <f t="shared" si="18"/>
        <v>1</v>
      </c>
      <c r="R72" s="79">
        <v>4096.87</v>
      </c>
      <c r="S72" s="80">
        <f t="shared" si="15"/>
        <v>1</v>
      </c>
      <c r="T72" s="81">
        <f t="shared" si="13"/>
        <v>0</v>
      </c>
      <c r="U72" s="78">
        <f t="shared" si="16"/>
        <v>0</v>
      </c>
    </row>
    <row r="73" spans="1:21" ht="15.75">
      <c r="A73" s="70">
        <v>66</v>
      </c>
      <c r="B73" s="71" t="s">
        <v>22</v>
      </c>
      <c r="C73" s="72"/>
      <c r="D73" s="89" t="s">
        <v>33</v>
      </c>
      <c r="E73" s="86" t="s">
        <v>34</v>
      </c>
      <c r="F73" s="71" t="s">
        <v>157</v>
      </c>
      <c r="G73" s="75">
        <f t="shared" si="12"/>
        <v>23608.17</v>
      </c>
      <c r="H73" s="76">
        <v>23</v>
      </c>
      <c r="I73" s="76">
        <v>5</v>
      </c>
      <c r="J73" s="76">
        <v>14</v>
      </c>
      <c r="K73" s="76">
        <v>17</v>
      </c>
      <c r="L73" s="76">
        <v>22</v>
      </c>
      <c r="M73" s="77">
        <v>9</v>
      </c>
      <c r="N73" s="78">
        <f t="shared" si="17"/>
        <v>0.73913043478260865</v>
      </c>
      <c r="O73" s="79">
        <v>23608.17</v>
      </c>
      <c r="P73" s="79">
        <v>23608.17</v>
      </c>
      <c r="Q73" s="80">
        <f t="shared" si="18"/>
        <v>1</v>
      </c>
      <c r="R73" s="79">
        <v>23160.32</v>
      </c>
      <c r="S73" s="80">
        <f t="shared" si="15"/>
        <v>0.98102987228573846</v>
      </c>
      <c r="T73" s="81">
        <f t="shared" si="13"/>
        <v>447.84999999999854</v>
      </c>
      <c r="U73" s="78">
        <f t="shared" si="16"/>
        <v>1.897012771426157E-2</v>
      </c>
    </row>
    <row r="74" spans="1:21" ht="15.75">
      <c r="A74" s="70">
        <v>67</v>
      </c>
      <c r="B74" s="71" t="s">
        <v>22</v>
      </c>
      <c r="C74" s="72"/>
      <c r="D74" s="73" t="s">
        <v>74</v>
      </c>
      <c r="E74" s="90" t="s">
        <v>75</v>
      </c>
      <c r="F74" s="71" t="s">
        <v>158</v>
      </c>
      <c r="G74" s="75">
        <f t="shared" si="12"/>
        <v>24335.16</v>
      </c>
      <c r="H74" s="76">
        <v>30</v>
      </c>
      <c r="I74" s="76">
        <v>5</v>
      </c>
      <c r="J74" s="76">
        <v>23</v>
      </c>
      <c r="K74" s="76">
        <v>20</v>
      </c>
      <c r="L74" s="76">
        <v>34</v>
      </c>
      <c r="M74" s="77">
        <v>4</v>
      </c>
      <c r="N74" s="78">
        <f t="shared" si="17"/>
        <v>0.66666666666666663</v>
      </c>
      <c r="O74" s="79">
        <v>24335.16</v>
      </c>
      <c r="P74" s="79">
        <v>24335.16</v>
      </c>
      <c r="Q74" s="80">
        <f t="shared" si="18"/>
        <v>1</v>
      </c>
      <c r="R74" s="79">
        <v>24335.16</v>
      </c>
      <c r="S74" s="80">
        <f t="shared" si="15"/>
        <v>1</v>
      </c>
      <c r="T74" s="81">
        <f t="shared" si="13"/>
        <v>0</v>
      </c>
      <c r="U74" s="78">
        <f t="shared" si="16"/>
        <v>0</v>
      </c>
    </row>
    <row r="75" spans="1:21" ht="15.75">
      <c r="A75" s="70">
        <v>68</v>
      </c>
      <c r="B75" s="71" t="s">
        <v>22</v>
      </c>
      <c r="C75" s="72"/>
      <c r="D75" s="73" t="s">
        <v>208</v>
      </c>
      <c r="E75" s="90" t="s">
        <v>32</v>
      </c>
      <c r="F75" s="93" t="s">
        <v>209</v>
      </c>
      <c r="G75" s="75">
        <f t="shared" si="12"/>
        <v>15377.95</v>
      </c>
      <c r="H75" s="76">
        <v>19</v>
      </c>
      <c r="I75" s="76">
        <v>0</v>
      </c>
      <c r="J75" s="76">
        <v>11</v>
      </c>
      <c r="K75" s="76">
        <v>11</v>
      </c>
      <c r="L75" s="76">
        <v>18</v>
      </c>
      <c r="M75" s="77">
        <v>3</v>
      </c>
      <c r="N75" s="78">
        <v>0</v>
      </c>
      <c r="O75" s="79">
        <v>15377.95</v>
      </c>
      <c r="P75" s="79">
        <v>15377.95</v>
      </c>
      <c r="Q75" s="80">
        <f t="shared" si="18"/>
        <v>1</v>
      </c>
      <c r="R75" s="79">
        <v>7750.29</v>
      </c>
      <c r="S75" s="80">
        <f t="shared" si="15"/>
        <v>0.5039872024554638</v>
      </c>
      <c r="T75" s="81">
        <f t="shared" si="13"/>
        <v>7627.6600000000008</v>
      </c>
      <c r="U75" s="78">
        <f t="shared" si="16"/>
        <v>0.4960127975445362</v>
      </c>
    </row>
    <row r="76" spans="1:21" ht="15.75">
      <c r="A76" s="70">
        <v>69</v>
      </c>
      <c r="B76" s="71" t="s">
        <v>22</v>
      </c>
      <c r="C76" s="72"/>
      <c r="D76" s="83" t="s">
        <v>58</v>
      </c>
      <c r="E76" s="82" t="s">
        <v>59</v>
      </c>
      <c r="F76" s="71" t="s">
        <v>159</v>
      </c>
      <c r="G76" s="75">
        <f t="shared" si="12"/>
        <v>15394.83</v>
      </c>
      <c r="H76" s="76">
        <v>20</v>
      </c>
      <c r="I76" s="76">
        <v>5</v>
      </c>
      <c r="J76" s="76">
        <v>15</v>
      </c>
      <c r="K76" s="76">
        <v>17</v>
      </c>
      <c r="L76" s="76">
        <v>25</v>
      </c>
      <c r="M76" s="77">
        <v>7</v>
      </c>
      <c r="N76" s="78">
        <f t="shared" ref="N76:N86" si="19">IF(H76=0,0,K76/H76)</f>
        <v>0.85</v>
      </c>
      <c r="O76" s="79">
        <v>15394.83</v>
      </c>
      <c r="P76" s="79">
        <v>15394.83</v>
      </c>
      <c r="Q76" s="80">
        <f t="shared" si="18"/>
        <v>1</v>
      </c>
      <c r="R76" s="79">
        <v>13961.71</v>
      </c>
      <c r="S76" s="80">
        <f t="shared" si="15"/>
        <v>0.90690900776429484</v>
      </c>
      <c r="T76" s="81">
        <f t="shared" si="13"/>
        <v>1433.1200000000008</v>
      </c>
      <c r="U76" s="78">
        <f t="shared" si="16"/>
        <v>9.3090992235705161E-2</v>
      </c>
    </row>
    <row r="77" spans="1:21" ht="15.75">
      <c r="A77" s="70">
        <v>70</v>
      </c>
      <c r="B77" s="71" t="s">
        <v>22</v>
      </c>
      <c r="C77" s="72"/>
      <c r="D77" s="92" t="s">
        <v>160</v>
      </c>
      <c r="E77" s="86" t="s">
        <v>34</v>
      </c>
      <c r="F77" s="71" t="s">
        <v>161</v>
      </c>
      <c r="G77" s="75">
        <f t="shared" si="12"/>
        <v>5324.71</v>
      </c>
      <c r="H77" s="76">
        <v>8</v>
      </c>
      <c r="I77" s="76">
        <v>0</v>
      </c>
      <c r="J77" s="76">
        <v>7</v>
      </c>
      <c r="K77" s="76">
        <v>6</v>
      </c>
      <c r="L77" s="76">
        <v>8</v>
      </c>
      <c r="M77" s="77">
        <v>5</v>
      </c>
      <c r="N77" s="78">
        <f t="shared" si="19"/>
        <v>0.75</v>
      </c>
      <c r="O77" s="79">
        <v>5324.71</v>
      </c>
      <c r="P77" s="79">
        <v>5324.71</v>
      </c>
      <c r="Q77" s="80">
        <f t="shared" si="18"/>
        <v>1</v>
      </c>
      <c r="R77" s="79">
        <v>5324.71</v>
      </c>
      <c r="S77" s="80">
        <f t="shared" si="15"/>
        <v>1</v>
      </c>
      <c r="T77" s="81">
        <f t="shared" si="13"/>
        <v>0</v>
      </c>
      <c r="U77" s="78">
        <f t="shared" si="16"/>
        <v>0</v>
      </c>
    </row>
    <row r="78" spans="1:21" ht="15.75">
      <c r="A78" s="70">
        <v>71</v>
      </c>
      <c r="B78" s="71" t="s">
        <v>22</v>
      </c>
      <c r="C78" s="72"/>
      <c r="D78" s="92" t="s">
        <v>162</v>
      </c>
      <c r="E78" s="86" t="s">
        <v>34</v>
      </c>
      <c r="F78" s="71" t="s">
        <v>163</v>
      </c>
      <c r="G78" s="75">
        <f t="shared" si="12"/>
        <v>15166.76</v>
      </c>
      <c r="H78" s="76">
        <v>14</v>
      </c>
      <c r="I78" s="76">
        <v>0</v>
      </c>
      <c r="J78" s="76">
        <v>13</v>
      </c>
      <c r="K78" s="76">
        <v>11</v>
      </c>
      <c r="L78" s="76">
        <v>16</v>
      </c>
      <c r="M78" s="77">
        <v>5</v>
      </c>
      <c r="N78" s="78">
        <f t="shared" si="19"/>
        <v>0.7857142857142857</v>
      </c>
      <c r="O78" s="79">
        <v>15166.76</v>
      </c>
      <c r="P78" s="79">
        <v>15166.76</v>
      </c>
      <c r="Q78" s="80">
        <f t="shared" si="18"/>
        <v>1</v>
      </c>
      <c r="R78" s="79">
        <v>15166.76</v>
      </c>
      <c r="S78" s="80">
        <f t="shared" si="15"/>
        <v>1</v>
      </c>
      <c r="T78" s="81">
        <f t="shared" si="13"/>
        <v>0</v>
      </c>
      <c r="U78" s="78">
        <f t="shared" si="16"/>
        <v>0</v>
      </c>
    </row>
    <row r="79" spans="1:21" ht="15.75">
      <c r="A79" s="70">
        <v>72</v>
      </c>
      <c r="B79" s="71" t="s">
        <v>22</v>
      </c>
      <c r="C79" s="72"/>
      <c r="D79" s="73" t="s">
        <v>76</v>
      </c>
      <c r="E79" s="82" t="s">
        <v>26</v>
      </c>
      <c r="F79" s="71" t="s">
        <v>185</v>
      </c>
      <c r="G79" s="75">
        <f t="shared" si="12"/>
        <v>7179.96</v>
      </c>
      <c r="H79" s="76">
        <v>20</v>
      </c>
      <c r="I79" s="76">
        <v>4</v>
      </c>
      <c r="J79" s="76">
        <v>10</v>
      </c>
      <c r="K79" s="76">
        <v>6</v>
      </c>
      <c r="L79" s="76">
        <v>9</v>
      </c>
      <c r="M79" s="77">
        <v>6</v>
      </c>
      <c r="N79" s="78">
        <f t="shared" si="19"/>
        <v>0.3</v>
      </c>
      <c r="O79" s="79">
        <v>7179.96</v>
      </c>
      <c r="P79" s="79">
        <v>7179.96</v>
      </c>
      <c r="Q79" s="80">
        <f t="shared" si="18"/>
        <v>1</v>
      </c>
      <c r="R79" s="79">
        <v>7179.96</v>
      </c>
      <c r="S79" s="80">
        <f t="shared" si="15"/>
        <v>1</v>
      </c>
      <c r="T79" s="81">
        <f t="shared" si="13"/>
        <v>0</v>
      </c>
      <c r="U79" s="78">
        <f t="shared" si="16"/>
        <v>0</v>
      </c>
    </row>
    <row r="80" spans="1:21" ht="15.75">
      <c r="A80" s="70">
        <v>73</v>
      </c>
      <c r="B80" s="71" t="s">
        <v>22</v>
      </c>
      <c r="C80" s="72"/>
      <c r="D80" s="73" t="s">
        <v>165</v>
      </c>
      <c r="E80" s="86" t="s">
        <v>34</v>
      </c>
      <c r="F80" s="71" t="s">
        <v>166</v>
      </c>
      <c r="G80" s="75">
        <f t="shared" si="12"/>
        <v>12820.24</v>
      </c>
      <c r="H80" s="76">
        <v>15</v>
      </c>
      <c r="I80" s="76">
        <v>6</v>
      </c>
      <c r="J80" s="76">
        <v>7</v>
      </c>
      <c r="K80" s="76">
        <v>13</v>
      </c>
      <c r="L80" s="76">
        <v>15</v>
      </c>
      <c r="M80" s="77">
        <v>12</v>
      </c>
      <c r="N80" s="78">
        <f t="shared" si="19"/>
        <v>0.8666666666666667</v>
      </c>
      <c r="O80" s="79">
        <v>12820.24</v>
      </c>
      <c r="P80" s="79">
        <v>12820.24</v>
      </c>
      <c r="Q80" s="80">
        <f t="shared" si="18"/>
        <v>1</v>
      </c>
      <c r="R80" s="79">
        <v>12506.22</v>
      </c>
      <c r="S80" s="80">
        <f t="shared" si="15"/>
        <v>0.97550591876595127</v>
      </c>
      <c r="T80" s="81">
        <f t="shared" si="13"/>
        <v>314.02000000000044</v>
      </c>
      <c r="U80" s="78">
        <f t="shared" si="16"/>
        <v>2.4494081234048695E-2</v>
      </c>
    </row>
    <row r="81" spans="1:21" ht="15.75">
      <c r="A81" s="70">
        <v>74</v>
      </c>
      <c r="B81" s="71" t="s">
        <v>22</v>
      </c>
      <c r="C81" s="72"/>
      <c r="D81" s="83" t="s">
        <v>77</v>
      </c>
      <c r="E81" s="82" t="s">
        <v>78</v>
      </c>
      <c r="F81" s="71" t="s">
        <v>167</v>
      </c>
      <c r="G81" s="75">
        <f t="shared" si="12"/>
        <v>54696.86</v>
      </c>
      <c r="H81" s="76">
        <v>60</v>
      </c>
      <c r="I81" s="76">
        <v>8</v>
      </c>
      <c r="J81" s="76">
        <v>49</v>
      </c>
      <c r="K81" s="76">
        <v>36</v>
      </c>
      <c r="L81" s="76">
        <v>69</v>
      </c>
      <c r="M81" s="77">
        <v>12</v>
      </c>
      <c r="N81" s="78">
        <f t="shared" si="19"/>
        <v>0.6</v>
      </c>
      <c r="O81" s="79">
        <v>54696.86</v>
      </c>
      <c r="P81" s="79">
        <v>54696.86</v>
      </c>
      <c r="Q81" s="80">
        <f t="shared" si="18"/>
        <v>1</v>
      </c>
      <c r="R81" s="79">
        <v>54696.86</v>
      </c>
      <c r="S81" s="80">
        <f t="shared" si="15"/>
        <v>1</v>
      </c>
      <c r="T81" s="81">
        <f t="shared" si="13"/>
        <v>0</v>
      </c>
      <c r="U81" s="78">
        <f t="shared" si="16"/>
        <v>0</v>
      </c>
    </row>
    <row r="82" spans="1:21" ht="15.75">
      <c r="A82" s="70">
        <v>75</v>
      </c>
      <c r="B82" s="71" t="s">
        <v>22</v>
      </c>
      <c r="C82" s="72"/>
      <c r="D82" s="83" t="s">
        <v>168</v>
      </c>
      <c r="E82" s="86" t="s">
        <v>34</v>
      </c>
      <c r="F82" s="71" t="s">
        <v>169</v>
      </c>
      <c r="G82" s="75">
        <f t="shared" si="12"/>
        <v>3363.67</v>
      </c>
      <c r="H82" s="76">
        <v>26</v>
      </c>
      <c r="I82" s="76">
        <v>6</v>
      </c>
      <c r="J82" s="76">
        <v>16</v>
      </c>
      <c r="K82" s="76">
        <v>6</v>
      </c>
      <c r="L82" s="76">
        <v>6</v>
      </c>
      <c r="M82" s="77">
        <v>6</v>
      </c>
      <c r="N82" s="78">
        <f t="shared" si="19"/>
        <v>0.23076923076923078</v>
      </c>
      <c r="O82" s="79">
        <v>3363.67</v>
      </c>
      <c r="P82" s="79">
        <v>3363.67</v>
      </c>
      <c r="Q82" s="80">
        <f t="shared" si="18"/>
        <v>1</v>
      </c>
      <c r="R82" s="79">
        <v>3363.67</v>
      </c>
      <c r="S82" s="80">
        <f t="shared" si="15"/>
        <v>1</v>
      </c>
      <c r="T82" s="81">
        <f t="shared" si="13"/>
        <v>0</v>
      </c>
      <c r="U82" s="78">
        <f t="shared" si="16"/>
        <v>0</v>
      </c>
    </row>
    <row r="83" spans="1:21" ht="15.75">
      <c r="A83" s="70"/>
      <c r="B83" s="71" t="s">
        <v>22</v>
      </c>
      <c r="C83" s="72"/>
      <c r="D83" s="83" t="s">
        <v>259</v>
      </c>
      <c r="E83" s="86" t="s">
        <v>260</v>
      </c>
      <c r="F83" s="71" t="s">
        <v>261</v>
      </c>
      <c r="G83" s="75">
        <f t="shared" si="12"/>
        <v>0</v>
      </c>
      <c r="H83" s="76">
        <v>2</v>
      </c>
      <c r="I83" s="76">
        <v>0</v>
      </c>
      <c r="J83" s="76">
        <v>0</v>
      </c>
      <c r="K83" s="76">
        <v>0</v>
      </c>
      <c r="L83" s="76">
        <v>0</v>
      </c>
      <c r="M83" s="77">
        <v>0</v>
      </c>
      <c r="N83" s="78">
        <f t="shared" si="19"/>
        <v>0</v>
      </c>
      <c r="O83" s="79"/>
      <c r="P83" s="79"/>
      <c r="Q83" s="80">
        <f t="shared" si="18"/>
        <v>0</v>
      </c>
      <c r="R83" s="79"/>
      <c r="S83" s="80">
        <f t="shared" si="15"/>
        <v>0</v>
      </c>
      <c r="T83" s="81"/>
      <c r="U83" s="78">
        <f t="shared" si="16"/>
        <v>0</v>
      </c>
    </row>
    <row r="84" spans="1:21" ht="15.75">
      <c r="A84" s="70">
        <v>76</v>
      </c>
      <c r="B84" s="71" t="s">
        <v>22</v>
      </c>
      <c r="C84" s="72"/>
      <c r="D84" s="83" t="s">
        <v>170</v>
      </c>
      <c r="E84" s="90" t="s">
        <v>51</v>
      </c>
      <c r="F84" s="71" t="s">
        <v>186</v>
      </c>
      <c r="G84" s="75">
        <f t="shared" si="12"/>
        <v>23114.799999999999</v>
      </c>
      <c r="H84" s="76">
        <v>53</v>
      </c>
      <c r="I84" s="76">
        <v>0</v>
      </c>
      <c r="J84" s="76">
        <v>34</v>
      </c>
      <c r="K84" s="76">
        <v>30</v>
      </c>
      <c r="L84" s="76">
        <v>39</v>
      </c>
      <c r="M84" s="77">
        <v>20</v>
      </c>
      <c r="N84" s="78">
        <f t="shared" si="19"/>
        <v>0.56603773584905659</v>
      </c>
      <c r="O84" s="79">
        <v>23114.799999999999</v>
      </c>
      <c r="P84" s="79">
        <v>23114.799999999999</v>
      </c>
      <c r="Q84" s="80">
        <f t="shared" si="18"/>
        <v>1</v>
      </c>
      <c r="R84" s="79">
        <v>17469.669999999998</v>
      </c>
      <c r="S84" s="80">
        <f t="shared" si="15"/>
        <v>0.75577854880855555</v>
      </c>
      <c r="T84" s="81">
        <f t="shared" si="13"/>
        <v>5645.130000000001</v>
      </c>
      <c r="U84" s="78">
        <f t="shared" si="16"/>
        <v>0.24422145119144451</v>
      </c>
    </row>
    <row r="85" spans="1:21" ht="15.75">
      <c r="A85" s="70">
        <v>77</v>
      </c>
      <c r="B85" s="71" t="s">
        <v>22</v>
      </c>
      <c r="C85" s="72"/>
      <c r="D85" s="83" t="s">
        <v>60</v>
      </c>
      <c r="E85" s="82" t="s">
        <v>26</v>
      </c>
      <c r="F85" s="71" t="s">
        <v>172</v>
      </c>
      <c r="G85" s="75">
        <f t="shared" si="12"/>
        <v>61768.54</v>
      </c>
      <c r="H85" s="76">
        <v>35</v>
      </c>
      <c r="I85" s="76">
        <v>3</v>
      </c>
      <c r="J85" s="76">
        <v>24</v>
      </c>
      <c r="K85" s="76">
        <v>27</v>
      </c>
      <c r="L85" s="76">
        <v>40</v>
      </c>
      <c r="M85" s="77">
        <v>17</v>
      </c>
      <c r="N85" s="78">
        <f t="shared" si="19"/>
        <v>0.77142857142857146</v>
      </c>
      <c r="O85" s="79">
        <v>61768.54</v>
      </c>
      <c r="P85" s="79">
        <v>61768.54</v>
      </c>
      <c r="Q85" s="80">
        <f t="shared" si="18"/>
        <v>1</v>
      </c>
      <c r="R85" s="79">
        <v>54948.72</v>
      </c>
      <c r="S85" s="80">
        <f t="shared" si="15"/>
        <v>0.88959072045413412</v>
      </c>
      <c r="T85" s="81">
        <f t="shared" si="13"/>
        <v>6819.82</v>
      </c>
      <c r="U85" s="78">
        <f t="shared" si="16"/>
        <v>0.11040927954586589</v>
      </c>
    </row>
    <row r="86" spans="1:21" ht="15.75">
      <c r="A86" s="70">
        <v>78</v>
      </c>
      <c r="B86" s="71" t="s">
        <v>22</v>
      </c>
      <c r="C86" s="72"/>
      <c r="D86" s="73" t="s">
        <v>173</v>
      </c>
      <c r="E86" s="86" t="s">
        <v>34</v>
      </c>
      <c r="F86" s="71" t="s">
        <v>246</v>
      </c>
      <c r="G86" s="75">
        <f t="shared" si="12"/>
        <v>32282.52</v>
      </c>
      <c r="H86" s="76">
        <v>33</v>
      </c>
      <c r="I86" s="76">
        <v>3</v>
      </c>
      <c r="J86" s="76">
        <v>17</v>
      </c>
      <c r="K86" s="76">
        <v>15</v>
      </c>
      <c r="L86" s="76">
        <v>18</v>
      </c>
      <c r="M86" s="77">
        <v>10</v>
      </c>
      <c r="N86" s="78">
        <f t="shared" si="19"/>
        <v>0.45454545454545453</v>
      </c>
      <c r="O86" s="79">
        <v>32282.52</v>
      </c>
      <c r="P86" s="79">
        <v>32282.52</v>
      </c>
      <c r="Q86" s="80">
        <f t="shared" si="18"/>
        <v>1</v>
      </c>
      <c r="R86" s="79">
        <v>32282.52</v>
      </c>
      <c r="S86" s="80">
        <f t="shared" si="15"/>
        <v>1</v>
      </c>
      <c r="T86" s="81">
        <f t="shared" si="13"/>
        <v>0</v>
      </c>
      <c r="U86" s="78">
        <f t="shared" si="16"/>
        <v>0</v>
      </c>
    </row>
    <row r="87" spans="1:21" ht="15.75">
      <c r="A87" s="70">
        <v>79</v>
      </c>
      <c r="B87" s="71" t="s">
        <v>22</v>
      </c>
      <c r="C87" s="72"/>
      <c r="D87" s="73" t="s">
        <v>210</v>
      </c>
      <c r="E87" s="86" t="s">
        <v>34</v>
      </c>
      <c r="F87" s="71" t="s">
        <v>211</v>
      </c>
      <c r="G87" s="75">
        <f t="shared" si="12"/>
        <v>13025.66</v>
      </c>
      <c r="H87" s="76">
        <v>14</v>
      </c>
      <c r="I87" s="76">
        <v>7</v>
      </c>
      <c r="J87" s="76">
        <v>7</v>
      </c>
      <c r="K87" s="76">
        <v>13</v>
      </c>
      <c r="L87" s="76">
        <v>15</v>
      </c>
      <c r="M87" s="77">
        <v>8</v>
      </c>
      <c r="N87" s="78">
        <v>0</v>
      </c>
      <c r="O87" s="79">
        <v>13025.66</v>
      </c>
      <c r="P87" s="79">
        <v>13025.66</v>
      </c>
      <c r="Q87" s="80">
        <f t="shared" si="18"/>
        <v>1</v>
      </c>
      <c r="R87" s="79">
        <v>12667.55</v>
      </c>
      <c r="S87" s="80">
        <f t="shared" si="15"/>
        <v>0.97250734319796461</v>
      </c>
      <c r="T87" s="81">
        <f t="shared" si="13"/>
        <v>358.11000000000058</v>
      </c>
      <c r="U87" s="78">
        <f t="shared" si="16"/>
        <v>2.7492656802035411E-2</v>
      </c>
    </row>
    <row r="88" spans="1:21" ht="15.75">
      <c r="A88" s="70">
        <v>80</v>
      </c>
      <c r="B88" s="71" t="s">
        <v>22</v>
      </c>
      <c r="C88" s="72"/>
      <c r="D88" s="89" t="s">
        <v>35</v>
      </c>
      <c r="E88" s="86" t="s">
        <v>34</v>
      </c>
      <c r="F88" s="71" t="s">
        <v>175</v>
      </c>
      <c r="G88" s="75">
        <f t="shared" si="12"/>
        <v>8882.9699999999993</v>
      </c>
      <c r="H88" s="76">
        <v>17</v>
      </c>
      <c r="I88" s="76">
        <v>0</v>
      </c>
      <c r="J88" s="76">
        <v>13</v>
      </c>
      <c r="K88" s="76">
        <v>9</v>
      </c>
      <c r="L88" s="76">
        <v>10</v>
      </c>
      <c r="M88" s="77">
        <v>7</v>
      </c>
      <c r="N88" s="78">
        <f t="shared" ref="N88:N93" si="20">IF(H88=0,0,K88/H88)</f>
        <v>0.52941176470588236</v>
      </c>
      <c r="O88" s="94">
        <v>8882.9699999999993</v>
      </c>
      <c r="P88" s="94">
        <v>8882.9699999999993</v>
      </c>
      <c r="Q88" s="80">
        <f t="shared" si="18"/>
        <v>1</v>
      </c>
      <c r="R88" s="94">
        <v>8882.9699999999993</v>
      </c>
      <c r="S88" s="80">
        <f t="shared" si="15"/>
        <v>1</v>
      </c>
      <c r="T88" s="81">
        <f t="shared" si="13"/>
        <v>0</v>
      </c>
      <c r="U88" s="78">
        <f t="shared" si="16"/>
        <v>0</v>
      </c>
    </row>
    <row r="89" spans="1:21" ht="15.75">
      <c r="A89" s="70">
        <v>81</v>
      </c>
      <c r="B89" s="71" t="s">
        <v>22</v>
      </c>
      <c r="C89" s="72"/>
      <c r="D89" s="89" t="s">
        <v>61</v>
      </c>
      <c r="E89" s="82" t="s">
        <v>34</v>
      </c>
      <c r="F89" s="71" t="s">
        <v>176</v>
      </c>
      <c r="G89" s="75">
        <f t="shared" si="12"/>
        <v>6662.81</v>
      </c>
      <c r="H89" s="76">
        <v>15</v>
      </c>
      <c r="I89" s="76">
        <v>0</v>
      </c>
      <c r="J89" s="76">
        <v>12</v>
      </c>
      <c r="K89" s="76">
        <v>10</v>
      </c>
      <c r="L89" s="76">
        <v>12</v>
      </c>
      <c r="M89" s="77">
        <v>5</v>
      </c>
      <c r="N89" s="78">
        <f t="shared" si="20"/>
        <v>0.66666666666666663</v>
      </c>
      <c r="O89" s="79">
        <v>6662.81</v>
      </c>
      <c r="P89" s="79">
        <v>6662.81</v>
      </c>
      <c r="Q89" s="80">
        <f t="shared" si="18"/>
        <v>1</v>
      </c>
      <c r="R89" s="79">
        <v>6662.81</v>
      </c>
      <c r="S89" s="80">
        <f t="shared" si="15"/>
        <v>1</v>
      </c>
      <c r="T89" s="81">
        <f t="shared" si="13"/>
        <v>0</v>
      </c>
      <c r="U89" s="78">
        <f t="shared" si="16"/>
        <v>0</v>
      </c>
    </row>
    <row r="90" spans="1:21" ht="15.75">
      <c r="A90" s="70">
        <v>82</v>
      </c>
      <c r="B90" s="71" t="s">
        <v>22</v>
      </c>
      <c r="C90" s="72"/>
      <c r="D90" s="89" t="s">
        <v>213</v>
      </c>
      <c r="E90" s="82" t="s">
        <v>34</v>
      </c>
      <c r="F90" s="71" t="s">
        <v>214</v>
      </c>
      <c r="G90" s="75">
        <f t="shared" si="12"/>
        <v>6848.69</v>
      </c>
      <c r="H90" s="76">
        <v>13</v>
      </c>
      <c r="I90" s="76">
        <v>0</v>
      </c>
      <c r="J90" s="76">
        <v>8</v>
      </c>
      <c r="K90" s="76">
        <v>9</v>
      </c>
      <c r="L90" s="76">
        <v>14</v>
      </c>
      <c r="M90" s="77">
        <v>6</v>
      </c>
      <c r="N90" s="78">
        <f t="shared" si="20"/>
        <v>0.69230769230769229</v>
      </c>
      <c r="O90" s="79">
        <v>6848.69</v>
      </c>
      <c r="P90" s="79">
        <v>6848.69</v>
      </c>
      <c r="Q90" s="80">
        <f t="shared" si="18"/>
        <v>1</v>
      </c>
      <c r="R90" s="79">
        <v>6393.95</v>
      </c>
      <c r="S90" s="80">
        <f t="shared" si="15"/>
        <v>0.93360190050944047</v>
      </c>
      <c r="T90" s="81">
        <f t="shared" si="13"/>
        <v>454.73999999999978</v>
      </c>
      <c r="U90" s="78">
        <f t="shared" si="16"/>
        <v>6.6398099490559484E-2</v>
      </c>
    </row>
    <row r="91" spans="1:21" ht="15.75">
      <c r="A91" s="70">
        <v>83</v>
      </c>
      <c r="B91" s="71" t="s">
        <v>22</v>
      </c>
      <c r="C91" s="72"/>
      <c r="D91" s="83" t="s">
        <v>79</v>
      </c>
      <c r="E91" s="90" t="s">
        <v>51</v>
      </c>
      <c r="F91" s="71" t="s">
        <v>177</v>
      </c>
      <c r="G91" s="75">
        <f t="shared" si="12"/>
        <v>22503.83</v>
      </c>
      <c r="H91" s="76">
        <v>57</v>
      </c>
      <c r="I91" s="76">
        <v>2</v>
      </c>
      <c r="J91" s="76">
        <v>30</v>
      </c>
      <c r="K91" s="76">
        <v>34</v>
      </c>
      <c r="L91" s="76">
        <v>40</v>
      </c>
      <c r="M91" s="77">
        <v>20</v>
      </c>
      <c r="N91" s="78">
        <f t="shared" si="20"/>
        <v>0.59649122807017541</v>
      </c>
      <c r="O91" s="79">
        <v>22503.83</v>
      </c>
      <c r="P91" s="79">
        <v>22503.83</v>
      </c>
      <c r="Q91" s="80">
        <f t="shared" si="18"/>
        <v>1</v>
      </c>
      <c r="R91" s="79">
        <v>14667.86</v>
      </c>
      <c r="S91" s="80">
        <f t="shared" si="15"/>
        <v>0.65179393907614835</v>
      </c>
      <c r="T91" s="81">
        <f t="shared" si="13"/>
        <v>7835.9700000000012</v>
      </c>
      <c r="U91" s="78">
        <f t="shared" si="16"/>
        <v>0.34820606092385165</v>
      </c>
    </row>
    <row r="92" spans="1:21" ht="15.75">
      <c r="A92" s="70">
        <v>84</v>
      </c>
      <c r="B92" s="71" t="s">
        <v>22</v>
      </c>
      <c r="C92" s="72"/>
      <c r="D92" s="73" t="s">
        <v>178</v>
      </c>
      <c r="E92" s="86" t="s">
        <v>34</v>
      </c>
      <c r="F92" s="71" t="s">
        <v>179</v>
      </c>
      <c r="G92" s="75">
        <f t="shared" si="12"/>
        <v>20697.5</v>
      </c>
      <c r="H92" s="76">
        <v>23</v>
      </c>
      <c r="I92" s="76">
        <v>3</v>
      </c>
      <c r="J92" s="76">
        <v>17</v>
      </c>
      <c r="K92" s="76">
        <v>18</v>
      </c>
      <c r="L92" s="76">
        <v>28</v>
      </c>
      <c r="M92" s="77">
        <v>9</v>
      </c>
      <c r="N92" s="78">
        <f t="shared" si="20"/>
        <v>0.78260869565217395</v>
      </c>
      <c r="O92" s="79">
        <v>20697.5</v>
      </c>
      <c r="P92" s="79">
        <v>20697.5</v>
      </c>
      <c r="Q92" s="80">
        <f t="shared" si="18"/>
        <v>1</v>
      </c>
      <c r="R92" s="79">
        <v>20284.099999999999</v>
      </c>
      <c r="S92" s="80">
        <f t="shared" si="15"/>
        <v>0.98002657325763975</v>
      </c>
      <c r="T92" s="81">
        <f t="shared" si="13"/>
        <v>413.40000000000146</v>
      </c>
      <c r="U92" s="78">
        <f t="shared" si="16"/>
        <v>1.9973426742360259E-2</v>
      </c>
    </row>
    <row r="93" spans="1:21" ht="15.75">
      <c r="A93" s="120" t="s">
        <v>27</v>
      </c>
      <c r="B93" s="120"/>
      <c r="C93" s="120"/>
      <c r="D93" s="120"/>
      <c r="E93" s="120"/>
      <c r="F93" s="120"/>
      <c r="G93" s="95">
        <f t="shared" ref="G93:M93" si="21">SUM(G6:G92)</f>
        <v>1253361.3699999999</v>
      </c>
      <c r="H93" s="96">
        <f t="shared" si="21"/>
        <v>1826</v>
      </c>
      <c r="I93" s="96">
        <f t="shared" si="21"/>
        <v>181</v>
      </c>
      <c r="J93" s="96">
        <f t="shared" si="21"/>
        <v>1190</v>
      </c>
      <c r="K93" s="96">
        <f t="shared" si="21"/>
        <v>1114</v>
      </c>
      <c r="L93" s="96">
        <f t="shared" si="21"/>
        <v>1624</v>
      </c>
      <c r="M93" s="96">
        <f t="shared" si="21"/>
        <v>623</v>
      </c>
      <c r="N93" s="97">
        <f t="shared" si="20"/>
        <v>0.61007667031763413</v>
      </c>
      <c r="O93" s="98">
        <f>SUM(O6:O92)</f>
        <v>1253364.3699999999</v>
      </c>
      <c r="P93" s="99">
        <f>SUM(P6:P92)</f>
        <v>1253361.3699999999</v>
      </c>
      <c r="Q93" s="100">
        <f t="shared" si="18"/>
        <v>0.99999760644225111</v>
      </c>
      <c r="R93" s="98">
        <f>SUM(R6:R92)</f>
        <v>1156749.1900000004</v>
      </c>
      <c r="S93" s="100">
        <f t="shared" si="15"/>
        <v>0.92291753813985866</v>
      </c>
      <c r="T93" s="98">
        <f>SUM(T6:T92)</f>
        <v>96612.18</v>
      </c>
      <c r="U93" s="97">
        <f t="shared" si="16"/>
        <v>7.7082461860141741E-2</v>
      </c>
    </row>
  </sheetData>
  <mergeCells count="23">
    <mergeCell ref="A93:F93"/>
    <mergeCell ref="P2:U2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R3:S3"/>
    <mergeCell ref="T3:U3"/>
  </mergeCells>
  <pageMargins left="0.7" right="0.7" top="0.75" bottom="0.75" header="0.3" footer="0.3"/>
  <pageSetup paperSize="9" scale="55" orientation="portrait" r:id="rId1"/>
  <webPublishItems count="1">
    <webPublishItem id="31117" divId="sumy_lawyers_workload_fees_31117" sourceType="sheet" destinationFile="C:\Users\User\Desktop\sumy_lawyers_workload_fees.htm"/>
  </webPublishItems>
</worksheet>
</file>

<file path=xl/worksheets/sheet51.xml><?xml version="1.0" encoding="utf-8"?>
<worksheet xmlns="http://schemas.openxmlformats.org/spreadsheetml/2006/main" xmlns:r="http://schemas.openxmlformats.org/officeDocument/2006/relationships">
  <dimension ref="A1:U93"/>
  <sheetViews>
    <sheetView topLeftCell="K79" workbookViewId="0">
      <selection activeCell="J45" sqref="J45"/>
    </sheetView>
  </sheetViews>
  <sheetFormatPr defaultColWidth="22.140625" defaultRowHeight="15"/>
  <cols>
    <col min="8" max="8" width="16.42578125" customWidth="1"/>
    <col min="10" max="10" width="17.7109375" customWidth="1"/>
    <col min="11" max="11" width="15.85546875" customWidth="1"/>
    <col min="12" max="13" width="17.7109375" customWidth="1"/>
    <col min="14" max="14" width="17.85546875" customWidth="1"/>
    <col min="15" max="15" width="14.85546875" customWidth="1"/>
    <col min="16" max="16" width="17.28515625" style="57" customWidth="1"/>
    <col min="17" max="17" width="18" customWidth="1"/>
    <col min="18" max="18" width="18.7109375" customWidth="1"/>
    <col min="19" max="19" width="19.85546875" customWidth="1"/>
    <col min="20" max="20" width="12.7109375" customWidth="1"/>
    <col min="21" max="21" width="18" customWidth="1"/>
  </cols>
  <sheetData>
    <row r="1" spans="1:21" ht="54" customHeight="1">
      <c r="A1" s="118" t="s">
        <v>276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1" ht="54" customHeight="1">
      <c r="A2" s="119" t="s">
        <v>1</v>
      </c>
      <c r="B2" s="119" t="s">
        <v>2</v>
      </c>
      <c r="C2" s="119" t="s">
        <v>3</v>
      </c>
      <c r="D2" s="119" t="s">
        <v>4</v>
      </c>
      <c r="E2" s="119" t="s">
        <v>204</v>
      </c>
      <c r="F2" s="119" t="s">
        <v>6</v>
      </c>
      <c r="G2" s="119" t="s">
        <v>7</v>
      </c>
      <c r="H2" s="119" t="s">
        <v>8</v>
      </c>
      <c r="I2" s="119"/>
      <c r="J2" s="119"/>
      <c r="K2" s="119" t="s">
        <v>9</v>
      </c>
      <c r="L2" s="119"/>
      <c r="M2" s="119"/>
      <c r="N2" s="119"/>
      <c r="O2" s="119"/>
      <c r="P2" s="122" t="s">
        <v>10</v>
      </c>
      <c r="Q2" s="123"/>
      <c r="R2" s="123"/>
      <c r="S2" s="123"/>
      <c r="T2" s="123"/>
      <c r="U2" s="124"/>
    </row>
    <row r="3" spans="1:21" ht="48" customHeight="1">
      <c r="A3" s="119"/>
      <c r="B3" s="119"/>
      <c r="C3" s="119"/>
      <c r="D3" s="119"/>
      <c r="E3" s="119"/>
      <c r="F3" s="119"/>
      <c r="G3" s="119"/>
      <c r="H3" s="119" t="s">
        <v>11</v>
      </c>
      <c r="I3" s="119" t="s">
        <v>12</v>
      </c>
      <c r="J3" s="119" t="s">
        <v>13</v>
      </c>
      <c r="K3" s="119" t="s">
        <v>14</v>
      </c>
      <c r="L3" s="119" t="s">
        <v>15</v>
      </c>
      <c r="M3" s="119" t="s">
        <v>16</v>
      </c>
      <c r="N3" s="119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21" t="s">
        <v>17</v>
      </c>
      <c r="P3" s="119" t="s">
        <v>18</v>
      </c>
      <c r="Q3" s="119"/>
      <c r="R3" s="119" t="s">
        <v>19</v>
      </c>
      <c r="S3" s="119"/>
      <c r="T3" s="119" t="s">
        <v>20</v>
      </c>
      <c r="U3" s="119"/>
    </row>
    <row r="4" spans="1:21" ht="93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1"/>
      <c r="P4" s="64" t="s">
        <v>21</v>
      </c>
      <c r="Q4" s="101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102" t="s">
        <v>21</v>
      </c>
      <c r="S4" s="101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102" t="s">
        <v>21</v>
      </c>
      <c r="U4" s="101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 ht="15" customHeight="1">
      <c r="A5" s="67">
        <v>1</v>
      </c>
      <c r="B5" s="67">
        <v>2</v>
      </c>
      <c r="C5" s="67">
        <v>3</v>
      </c>
      <c r="D5" s="68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  <c r="K5" s="67">
        <v>11</v>
      </c>
      <c r="L5" s="67">
        <v>12</v>
      </c>
      <c r="M5" s="67">
        <v>13</v>
      </c>
      <c r="N5" s="67">
        <v>14</v>
      </c>
      <c r="O5" s="68">
        <v>15</v>
      </c>
      <c r="P5" s="69">
        <v>16</v>
      </c>
      <c r="Q5" s="68">
        <v>17</v>
      </c>
      <c r="R5" s="68">
        <v>18</v>
      </c>
      <c r="S5" s="68">
        <v>19</v>
      </c>
      <c r="T5" s="68">
        <v>20</v>
      </c>
      <c r="U5" s="67">
        <v>21</v>
      </c>
    </row>
    <row r="6" spans="1:21" ht="15" customHeight="1">
      <c r="A6" s="70">
        <v>1</v>
      </c>
      <c r="B6" s="71" t="s">
        <v>22</v>
      </c>
      <c r="C6" s="72"/>
      <c r="D6" s="73" t="s">
        <v>81</v>
      </c>
      <c r="E6" s="74" t="s">
        <v>47</v>
      </c>
      <c r="F6" s="71" t="s">
        <v>82</v>
      </c>
      <c r="G6" s="75">
        <f t="shared" ref="G6:G69" si="0">(P6)</f>
        <v>14895.82</v>
      </c>
      <c r="H6" s="76">
        <v>27</v>
      </c>
      <c r="I6" s="76">
        <v>4</v>
      </c>
      <c r="J6" s="76">
        <v>13</v>
      </c>
      <c r="K6" s="76">
        <v>17</v>
      </c>
      <c r="L6" s="76">
        <v>19</v>
      </c>
      <c r="M6" s="77">
        <v>12</v>
      </c>
      <c r="N6" s="78">
        <f t="shared" ref="N6:N62" si="1">IF(H6=0,0,K6/H6)</f>
        <v>0.62962962962962965</v>
      </c>
      <c r="O6" s="79">
        <v>14895.82</v>
      </c>
      <c r="P6" s="79">
        <v>14895.82</v>
      </c>
      <c r="Q6" s="80">
        <f t="shared" ref="Q6:Q69" si="2">IF(O6=0,0,P6/O6)</f>
        <v>1</v>
      </c>
      <c r="R6" s="79">
        <v>14895.82</v>
      </c>
      <c r="S6" s="80">
        <f t="shared" ref="S6:S69" si="3">IF(P6=0,0,R6/P6)</f>
        <v>1</v>
      </c>
      <c r="T6" s="81">
        <f t="shared" ref="T6:T22" si="4">(P6-R6)</f>
        <v>0</v>
      </c>
      <c r="U6" s="78">
        <f t="shared" ref="U6:U69" si="5">IF(P6=0,0,T6/P6)</f>
        <v>0</v>
      </c>
    </row>
    <row r="7" spans="1:21" ht="15" customHeight="1">
      <c r="A7" s="70">
        <v>2</v>
      </c>
      <c r="B7" s="71" t="s">
        <v>22</v>
      </c>
      <c r="C7" s="72"/>
      <c r="D7" s="73" t="s">
        <v>37</v>
      </c>
      <c r="E7" s="82" t="s">
        <v>34</v>
      </c>
      <c r="F7" s="71" t="s">
        <v>83</v>
      </c>
      <c r="G7" s="75">
        <f t="shared" si="0"/>
        <v>1629.85</v>
      </c>
      <c r="H7" s="76">
        <v>7</v>
      </c>
      <c r="I7" s="76">
        <v>0</v>
      </c>
      <c r="J7" s="76">
        <v>1</v>
      </c>
      <c r="K7" s="76">
        <v>6</v>
      </c>
      <c r="L7" s="76">
        <v>6</v>
      </c>
      <c r="M7" s="77">
        <v>6</v>
      </c>
      <c r="N7" s="78">
        <f t="shared" si="1"/>
        <v>0.8571428571428571</v>
      </c>
      <c r="O7" s="79">
        <v>1629.85</v>
      </c>
      <c r="P7" s="79">
        <v>1629.85</v>
      </c>
      <c r="Q7" s="80">
        <f t="shared" si="2"/>
        <v>1</v>
      </c>
      <c r="R7" s="79">
        <v>1629.85</v>
      </c>
      <c r="S7" s="80">
        <f t="shared" si="3"/>
        <v>1</v>
      </c>
      <c r="T7" s="81">
        <f t="shared" si="4"/>
        <v>0</v>
      </c>
      <c r="U7" s="78">
        <f t="shared" si="5"/>
        <v>0</v>
      </c>
    </row>
    <row r="8" spans="1:21" ht="15" customHeight="1">
      <c r="A8" s="70">
        <v>3</v>
      </c>
      <c r="B8" s="71" t="s">
        <v>22</v>
      </c>
      <c r="C8" s="72"/>
      <c r="D8" s="83" t="s">
        <v>38</v>
      </c>
      <c r="E8" s="82" t="s">
        <v>30</v>
      </c>
      <c r="F8" s="71" t="s">
        <v>84</v>
      </c>
      <c r="G8" s="75">
        <f t="shared" si="0"/>
        <v>3384.04</v>
      </c>
      <c r="H8" s="76">
        <v>18</v>
      </c>
      <c r="I8" s="76">
        <v>4</v>
      </c>
      <c r="J8" s="76">
        <v>12</v>
      </c>
      <c r="K8" s="76">
        <v>2</v>
      </c>
      <c r="L8" s="76">
        <v>3</v>
      </c>
      <c r="M8" s="77">
        <v>2</v>
      </c>
      <c r="N8" s="78">
        <f t="shared" si="1"/>
        <v>0.1111111111111111</v>
      </c>
      <c r="O8" s="79">
        <v>3384.04</v>
      </c>
      <c r="P8" s="79">
        <v>3384.04</v>
      </c>
      <c r="Q8" s="80">
        <f t="shared" si="2"/>
        <v>1</v>
      </c>
      <c r="R8" s="79">
        <v>3384.04</v>
      </c>
      <c r="S8" s="80">
        <f t="shared" si="3"/>
        <v>1</v>
      </c>
      <c r="T8" s="81">
        <f t="shared" si="4"/>
        <v>0</v>
      </c>
      <c r="U8" s="78">
        <f t="shared" si="5"/>
        <v>0</v>
      </c>
    </row>
    <row r="9" spans="1:21" ht="15" customHeight="1">
      <c r="A9" s="70">
        <v>4</v>
      </c>
      <c r="B9" s="71" t="s">
        <v>22</v>
      </c>
      <c r="C9" s="72"/>
      <c r="D9" s="83" t="s">
        <v>39</v>
      </c>
      <c r="E9" s="82" t="s">
        <v>40</v>
      </c>
      <c r="F9" s="71" t="s">
        <v>85</v>
      </c>
      <c r="G9" s="75">
        <f t="shared" si="0"/>
        <v>13187.86</v>
      </c>
      <c r="H9" s="76">
        <v>31</v>
      </c>
      <c r="I9" s="76">
        <v>0</v>
      </c>
      <c r="J9" s="76">
        <v>28</v>
      </c>
      <c r="K9" s="76">
        <v>28</v>
      </c>
      <c r="L9" s="76">
        <v>38</v>
      </c>
      <c r="M9" s="77">
        <v>8</v>
      </c>
      <c r="N9" s="78">
        <f t="shared" si="1"/>
        <v>0.90322580645161288</v>
      </c>
      <c r="O9" s="79">
        <v>13187.86</v>
      </c>
      <c r="P9" s="79">
        <v>13187.86</v>
      </c>
      <c r="Q9" s="80">
        <f t="shared" si="2"/>
        <v>1</v>
      </c>
      <c r="R9" s="79">
        <v>12843.36</v>
      </c>
      <c r="S9" s="80">
        <f t="shared" si="3"/>
        <v>0.97387749035855709</v>
      </c>
      <c r="T9" s="81">
        <f t="shared" si="4"/>
        <v>344.5</v>
      </c>
      <c r="U9" s="78">
        <f t="shared" si="5"/>
        <v>2.6122509641442963E-2</v>
      </c>
    </row>
    <row r="10" spans="1:21" ht="15" customHeight="1">
      <c r="A10" s="70">
        <v>5</v>
      </c>
      <c r="B10" s="71" t="s">
        <v>22</v>
      </c>
      <c r="C10" s="72"/>
      <c r="D10" s="73" t="s">
        <v>86</v>
      </c>
      <c r="E10" s="82" t="s">
        <v>34</v>
      </c>
      <c r="F10" s="71" t="s">
        <v>182</v>
      </c>
      <c r="G10" s="75">
        <f t="shared" si="0"/>
        <v>7882.53</v>
      </c>
      <c r="H10" s="76">
        <v>9</v>
      </c>
      <c r="I10" s="76">
        <v>0</v>
      </c>
      <c r="J10" s="76">
        <v>7</v>
      </c>
      <c r="K10" s="76">
        <v>7</v>
      </c>
      <c r="L10" s="76">
        <v>9</v>
      </c>
      <c r="M10" s="77">
        <v>3</v>
      </c>
      <c r="N10" s="78">
        <f t="shared" si="1"/>
        <v>0.77777777777777779</v>
      </c>
      <c r="O10" s="79">
        <v>7882.53</v>
      </c>
      <c r="P10" s="79">
        <v>7882.53</v>
      </c>
      <c r="Q10" s="80">
        <f t="shared" si="2"/>
        <v>1</v>
      </c>
      <c r="R10" s="79">
        <v>6495.32</v>
      </c>
      <c r="S10" s="80">
        <f t="shared" si="3"/>
        <v>0.82401462474611575</v>
      </c>
      <c r="T10" s="81">
        <f t="shared" si="4"/>
        <v>1387.21</v>
      </c>
      <c r="U10" s="78">
        <f t="shared" si="5"/>
        <v>0.17598537525388425</v>
      </c>
    </row>
    <row r="11" spans="1:21" ht="15" customHeight="1">
      <c r="A11" s="70">
        <v>6</v>
      </c>
      <c r="B11" s="71" t="s">
        <v>22</v>
      </c>
      <c r="C11" s="72"/>
      <c r="D11" s="73" t="s">
        <v>63</v>
      </c>
      <c r="E11" s="82" t="s">
        <v>34</v>
      </c>
      <c r="F11" s="71" t="s">
        <v>88</v>
      </c>
      <c r="G11" s="75">
        <f t="shared" si="0"/>
        <v>25141.98</v>
      </c>
      <c r="H11" s="76">
        <v>24</v>
      </c>
      <c r="I11" s="76">
        <v>2</v>
      </c>
      <c r="J11" s="76">
        <v>18</v>
      </c>
      <c r="K11" s="76">
        <v>19</v>
      </c>
      <c r="L11" s="76">
        <v>27</v>
      </c>
      <c r="M11" s="77">
        <v>14</v>
      </c>
      <c r="N11" s="78">
        <f t="shared" si="1"/>
        <v>0.79166666666666663</v>
      </c>
      <c r="O11" s="79">
        <v>25141.98</v>
      </c>
      <c r="P11" s="79">
        <v>25141.98</v>
      </c>
      <c r="Q11" s="80">
        <f t="shared" si="2"/>
        <v>1</v>
      </c>
      <c r="R11" s="79">
        <v>25141.98</v>
      </c>
      <c r="S11" s="80">
        <f t="shared" si="3"/>
        <v>1</v>
      </c>
      <c r="T11" s="81">
        <f t="shared" si="4"/>
        <v>0</v>
      </c>
      <c r="U11" s="78">
        <f t="shared" si="5"/>
        <v>0</v>
      </c>
    </row>
    <row r="12" spans="1:21" ht="15" customHeight="1">
      <c r="A12" s="70"/>
      <c r="B12" s="71" t="s">
        <v>22</v>
      </c>
      <c r="C12" s="72"/>
      <c r="D12" s="73" t="s">
        <v>258</v>
      </c>
      <c r="E12" s="82" t="s">
        <v>262</v>
      </c>
      <c r="F12" s="71" t="s">
        <v>263</v>
      </c>
      <c r="G12" s="75">
        <f t="shared" si="0"/>
        <v>0</v>
      </c>
      <c r="H12" s="76">
        <v>3</v>
      </c>
      <c r="I12" s="76">
        <v>0</v>
      </c>
      <c r="J12" s="76">
        <v>1</v>
      </c>
      <c r="K12" s="76">
        <v>0</v>
      </c>
      <c r="L12" s="76">
        <v>0</v>
      </c>
      <c r="M12" s="77">
        <v>0</v>
      </c>
      <c r="N12" s="78">
        <f t="shared" si="1"/>
        <v>0</v>
      </c>
      <c r="O12" s="79"/>
      <c r="P12" s="79"/>
      <c r="Q12" s="80">
        <f t="shared" si="2"/>
        <v>0</v>
      </c>
      <c r="R12" s="79"/>
      <c r="S12" s="80">
        <f t="shared" si="3"/>
        <v>0</v>
      </c>
      <c r="T12" s="81"/>
      <c r="U12" s="78">
        <f t="shared" si="5"/>
        <v>0</v>
      </c>
    </row>
    <row r="13" spans="1:21" ht="15" customHeight="1">
      <c r="A13" s="70">
        <v>7</v>
      </c>
      <c r="B13" s="71" t="s">
        <v>22</v>
      </c>
      <c r="C13" s="72"/>
      <c r="D13" s="73" t="s">
        <v>89</v>
      </c>
      <c r="E13" s="84" t="s">
        <v>90</v>
      </c>
      <c r="F13" s="71" t="s">
        <v>91</v>
      </c>
      <c r="G13" s="75">
        <f t="shared" si="0"/>
        <v>6567.27</v>
      </c>
      <c r="H13" s="76">
        <v>15</v>
      </c>
      <c r="I13" s="76">
        <v>0</v>
      </c>
      <c r="J13" s="76">
        <v>14</v>
      </c>
      <c r="K13" s="76">
        <v>5</v>
      </c>
      <c r="L13" s="76">
        <v>6</v>
      </c>
      <c r="M13" s="77">
        <v>4</v>
      </c>
      <c r="N13" s="78">
        <f t="shared" si="1"/>
        <v>0.33333333333333331</v>
      </c>
      <c r="O13" s="79">
        <v>6567.27</v>
      </c>
      <c r="P13" s="79">
        <v>6567.27</v>
      </c>
      <c r="Q13" s="80">
        <f t="shared" si="2"/>
        <v>1</v>
      </c>
      <c r="R13" s="79">
        <v>6567.27</v>
      </c>
      <c r="S13" s="80">
        <f t="shared" si="3"/>
        <v>1</v>
      </c>
      <c r="T13" s="81">
        <f t="shared" si="4"/>
        <v>0</v>
      </c>
      <c r="U13" s="78">
        <f t="shared" si="5"/>
        <v>0</v>
      </c>
    </row>
    <row r="14" spans="1:21" ht="15" customHeight="1">
      <c r="A14" s="70">
        <v>8</v>
      </c>
      <c r="B14" s="71" t="s">
        <v>22</v>
      </c>
      <c r="C14" s="72"/>
      <c r="D14" s="85" t="s">
        <v>29</v>
      </c>
      <c r="E14" s="86" t="s">
        <v>30</v>
      </c>
      <c r="F14" s="71" t="s">
        <v>92</v>
      </c>
      <c r="G14" s="75">
        <f t="shared" si="0"/>
        <v>12711.4</v>
      </c>
      <c r="H14" s="76">
        <v>32</v>
      </c>
      <c r="I14" s="76">
        <v>2</v>
      </c>
      <c r="J14" s="76">
        <v>23</v>
      </c>
      <c r="K14" s="76">
        <v>17</v>
      </c>
      <c r="L14" s="76">
        <v>22</v>
      </c>
      <c r="M14" s="77">
        <v>5</v>
      </c>
      <c r="N14" s="78">
        <f t="shared" si="1"/>
        <v>0.53125</v>
      </c>
      <c r="O14" s="79">
        <v>12711.4</v>
      </c>
      <c r="P14" s="79">
        <v>12711.4</v>
      </c>
      <c r="Q14" s="80">
        <f t="shared" si="2"/>
        <v>1</v>
      </c>
      <c r="R14" s="79">
        <v>12711.4</v>
      </c>
      <c r="S14" s="80">
        <f t="shared" si="3"/>
        <v>1</v>
      </c>
      <c r="T14" s="81">
        <f t="shared" si="4"/>
        <v>0</v>
      </c>
      <c r="U14" s="78">
        <f t="shared" si="5"/>
        <v>0</v>
      </c>
    </row>
    <row r="15" spans="1:21" ht="15" customHeight="1">
      <c r="A15" s="70">
        <v>9</v>
      </c>
      <c r="B15" s="71" t="s">
        <v>22</v>
      </c>
      <c r="C15" s="72"/>
      <c r="D15" s="83" t="s">
        <v>41</v>
      </c>
      <c r="E15" s="82" t="s">
        <v>26</v>
      </c>
      <c r="F15" s="71" t="s">
        <v>93</v>
      </c>
      <c r="G15" s="75">
        <f t="shared" si="0"/>
        <v>33734.480000000003</v>
      </c>
      <c r="H15" s="76">
        <v>38</v>
      </c>
      <c r="I15" s="76">
        <v>4</v>
      </c>
      <c r="J15" s="76">
        <v>20</v>
      </c>
      <c r="K15" s="76">
        <v>22</v>
      </c>
      <c r="L15" s="76">
        <v>32</v>
      </c>
      <c r="M15" s="77">
        <v>15</v>
      </c>
      <c r="N15" s="78">
        <f t="shared" si="1"/>
        <v>0.57894736842105265</v>
      </c>
      <c r="O15" s="79">
        <v>33734.480000000003</v>
      </c>
      <c r="P15" s="79">
        <v>33734.480000000003</v>
      </c>
      <c r="Q15" s="80">
        <f t="shared" si="2"/>
        <v>1</v>
      </c>
      <c r="R15" s="79">
        <v>33734.480000000003</v>
      </c>
      <c r="S15" s="80">
        <f t="shared" si="3"/>
        <v>1</v>
      </c>
      <c r="T15" s="81">
        <f t="shared" si="4"/>
        <v>0</v>
      </c>
      <c r="U15" s="78">
        <f t="shared" si="5"/>
        <v>0</v>
      </c>
    </row>
    <row r="16" spans="1:21" ht="15" customHeight="1">
      <c r="A16" s="70">
        <v>10</v>
      </c>
      <c r="B16" s="71" t="s">
        <v>22</v>
      </c>
      <c r="C16" s="72"/>
      <c r="D16" s="73" t="s">
        <v>94</v>
      </c>
      <c r="E16" s="82" t="s">
        <v>34</v>
      </c>
      <c r="F16" s="71" t="s">
        <v>95</v>
      </c>
      <c r="G16" s="75">
        <f t="shared" si="0"/>
        <v>15519.12</v>
      </c>
      <c r="H16" s="76">
        <v>19</v>
      </c>
      <c r="I16" s="76">
        <v>0</v>
      </c>
      <c r="J16" s="76">
        <v>14</v>
      </c>
      <c r="K16" s="76">
        <v>13</v>
      </c>
      <c r="L16" s="76">
        <v>19</v>
      </c>
      <c r="M16" s="77">
        <v>7</v>
      </c>
      <c r="N16" s="78">
        <f t="shared" si="1"/>
        <v>0.68421052631578949</v>
      </c>
      <c r="O16" s="79">
        <v>15519.12</v>
      </c>
      <c r="P16" s="79">
        <v>15519.12</v>
      </c>
      <c r="Q16" s="80">
        <f t="shared" si="2"/>
        <v>1</v>
      </c>
      <c r="R16" s="79">
        <v>11022.45</v>
      </c>
      <c r="S16" s="80">
        <f t="shared" si="3"/>
        <v>0.71024967910551629</v>
      </c>
      <c r="T16" s="81">
        <f t="shared" si="4"/>
        <v>4496.67</v>
      </c>
      <c r="U16" s="78">
        <f t="shared" si="5"/>
        <v>0.28975032089448371</v>
      </c>
    </row>
    <row r="17" spans="1:21" ht="15" customHeight="1">
      <c r="A17" s="70">
        <v>11</v>
      </c>
      <c r="B17" s="71" t="s">
        <v>22</v>
      </c>
      <c r="C17" s="72"/>
      <c r="D17" s="73" t="s">
        <v>64</v>
      </c>
      <c r="E17" s="87" t="s">
        <v>51</v>
      </c>
      <c r="F17" s="71" t="s">
        <v>96</v>
      </c>
      <c r="G17" s="75">
        <f t="shared" si="0"/>
        <v>39906.480000000003</v>
      </c>
      <c r="H17" s="76">
        <v>66</v>
      </c>
      <c r="I17" s="76">
        <v>3</v>
      </c>
      <c r="J17" s="76">
        <v>38</v>
      </c>
      <c r="K17" s="76">
        <v>43</v>
      </c>
      <c r="L17" s="76">
        <v>54</v>
      </c>
      <c r="M17" s="77">
        <v>24</v>
      </c>
      <c r="N17" s="78">
        <f t="shared" si="1"/>
        <v>0.65151515151515149</v>
      </c>
      <c r="O17" s="79">
        <v>39906.480000000003</v>
      </c>
      <c r="P17" s="79">
        <v>39906.480000000003</v>
      </c>
      <c r="Q17" s="80">
        <f t="shared" si="2"/>
        <v>1</v>
      </c>
      <c r="R17" s="79">
        <v>39906.480000000003</v>
      </c>
      <c r="S17" s="80">
        <f t="shared" si="3"/>
        <v>1</v>
      </c>
      <c r="T17" s="81">
        <f t="shared" si="4"/>
        <v>0</v>
      </c>
      <c r="U17" s="78">
        <f t="shared" si="5"/>
        <v>0</v>
      </c>
    </row>
    <row r="18" spans="1:21" ht="15" customHeight="1">
      <c r="A18" s="70">
        <v>12</v>
      </c>
      <c r="B18" s="71" t="s">
        <v>22</v>
      </c>
      <c r="C18" s="72"/>
      <c r="D18" s="85" t="s">
        <v>25</v>
      </c>
      <c r="E18" s="86" t="s">
        <v>26</v>
      </c>
      <c r="F18" s="71" t="s">
        <v>97</v>
      </c>
      <c r="G18" s="75">
        <f t="shared" si="0"/>
        <v>27893.94</v>
      </c>
      <c r="H18" s="76">
        <v>27</v>
      </c>
      <c r="I18" s="76">
        <v>2</v>
      </c>
      <c r="J18" s="76">
        <v>19</v>
      </c>
      <c r="K18" s="76">
        <v>19</v>
      </c>
      <c r="L18" s="76">
        <v>36</v>
      </c>
      <c r="M18" s="77">
        <v>11</v>
      </c>
      <c r="N18" s="78">
        <f t="shared" si="1"/>
        <v>0.70370370370370372</v>
      </c>
      <c r="O18" s="79">
        <v>27893.94</v>
      </c>
      <c r="P18" s="79">
        <v>27893.94</v>
      </c>
      <c r="Q18" s="80">
        <f t="shared" si="2"/>
        <v>1</v>
      </c>
      <c r="R18" s="79">
        <v>27168.17</v>
      </c>
      <c r="S18" s="80">
        <f t="shared" si="3"/>
        <v>0.97398108693142671</v>
      </c>
      <c r="T18" s="81">
        <f t="shared" si="4"/>
        <v>725.77000000000044</v>
      </c>
      <c r="U18" s="78">
        <f t="shared" si="5"/>
        <v>2.6018913068573336E-2</v>
      </c>
    </row>
    <row r="19" spans="1:21" ht="15" customHeight="1">
      <c r="A19" s="70">
        <v>13</v>
      </c>
      <c r="B19" s="71" t="s">
        <v>22</v>
      </c>
      <c r="C19" s="72"/>
      <c r="D19" s="73" t="s">
        <v>65</v>
      </c>
      <c r="E19" s="88" t="s">
        <v>30</v>
      </c>
      <c r="F19" s="71" t="s">
        <v>98</v>
      </c>
      <c r="G19" s="75">
        <f t="shared" si="0"/>
        <v>14045.69</v>
      </c>
      <c r="H19" s="76">
        <v>30</v>
      </c>
      <c r="I19" s="76">
        <v>6</v>
      </c>
      <c r="J19" s="76">
        <v>13</v>
      </c>
      <c r="K19" s="76">
        <v>23</v>
      </c>
      <c r="L19" s="76">
        <v>26</v>
      </c>
      <c r="M19" s="77">
        <v>18</v>
      </c>
      <c r="N19" s="78">
        <f t="shared" si="1"/>
        <v>0.76666666666666672</v>
      </c>
      <c r="O19" s="79">
        <v>14045.69</v>
      </c>
      <c r="P19" s="79">
        <v>14045.69</v>
      </c>
      <c r="Q19" s="80">
        <f t="shared" si="2"/>
        <v>1</v>
      </c>
      <c r="R19" s="79">
        <v>14045.69</v>
      </c>
      <c r="S19" s="80">
        <f t="shared" si="3"/>
        <v>1</v>
      </c>
      <c r="T19" s="81">
        <f t="shared" si="4"/>
        <v>0</v>
      </c>
      <c r="U19" s="78">
        <f t="shared" si="5"/>
        <v>0</v>
      </c>
    </row>
    <row r="20" spans="1:21" ht="15" customHeight="1">
      <c r="A20" s="70">
        <v>14</v>
      </c>
      <c r="B20" s="71" t="s">
        <v>22</v>
      </c>
      <c r="C20" s="72"/>
      <c r="D20" s="89" t="s">
        <v>66</v>
      </c>
      <c r="E20" s="82" t="s">
        <v>34</v>
      </c>
      <c r="F20" s="71" t="s">
        <v>99</v>
      </c>
      <c r="G20" s="75">
        <f t="shared" si="0"/>
        <v>43003.519999999997</v>
      </c>
      <c r="H20" s="76">
        <v>34</v>
      </c>
      <c r="I20" s="76">
        <v>7</v>
      </c>
      <c r="J20" s="76">
        <v>22</v>
      </c>
      <c r="K20" s="76">
        <v>27</v>
      </c>
      <c r="L20" s="76">
        <v>40</v>
      </c>
      <c r="M20" s="77">
        <v>18</v>
      </c>
      <c r="N20" s="78">
        <f t="shared" si="1"/>
        <v>0.79411764705882348</v>
      </c>
      <c r="O20" s="79">
        <v>43003.519999999997</v>
      </c>
      <c r="P20" s="79">
        <v>43003.519999999997</v>
      </c>
      <c r="Q20" s="80">
        <f t="shared" si="2"/>
        <v>1</v>
      </c>
      <c r="R20" s="79">
        <v>41844.870000000003</v>
      </c>
      <c r="S20" s="80">
        <f t="shared" si="3"/>
        <v>0.97305685674102971</v>
      </c>
      <c r="T20" s="81">
        <f t="shared" si="4"/>
        <v>1158.6499999999942</v>
      </c>
      <c r="U20" s="78">
        <f t="shared" si="5"/>
        <v>2.6943143258970296E-2</v>
      </c>
    </row>
    <row r="21" spans="1:21" ht="15" customHeight="1">
      <c r="A21" s="70">
        <v>15</v>
      </c>
      <c r="B21" s="71" t="s">
        <v>22</v>
      </c>
      <c r="C21" s="72"/>
      <c r="D21" s="73" t="s">
        <v>100</v>
      </c>
      <c r="E21" s="82" t="s">
        <v>34</v>
      </c>
      <c r="F21" s="71" t="s">
        <v>101</v>
      </c>
      <c r="G21" s="75">
        <f t="shared" si="0"/>
        <v>11301.73</v>
      </c>
      <c r="H21" s="76">
        <v>33</v>
      </c>
      <c r="I21" s="76">
        <v>2</v>
      </c>
      <c r="J21" s="76">
        <v>24</v>
      </c>
      <c r="K21" s="76">
        <v>13</v>
      </c>
      <c r="L21" s="76">
        <v>21</v>
      </c>
      <c r="M21" s="77">
        <v>10</v>
      </c>
      <c r="N21" s="78">
        <f t="shared" si="1"/>
        <v>0.39393939393939392</v>
      </c>
      <c r="O21" s="79">
        <v>11301.73</v>
      </c>
      <c r="P21" s="79">
        <v>11301.73</v>
      </c>
      <c r="Q21" s="80">
        <f t="shared" si="2"/>
        <v>1</v>
      </c>
      <c r="R21" s="79">
        <v>11301.73</v>
      </c>
      <c r="S21" s="80">
        <f t="shared" si="3"/>
        <v>1</v>
      </c>
      <c r="T21" s="81">
        <f t="shared" si="4"/>
        <v>0</v>
      </c>
      <c r="U21" s="78">
        <f t="shared" si="5"/>
        <v>0</v>
      </c>
    </row>
    <row r="22" spans="1:21" ht="15" customHeight="1">
      <c r="A22" s="70">
        <v>16</v>
      </c>
      <c r="B22" s="71" t="s">
        <v>22</v>
      </c>
      <c r="C22" s="72"/>
      <c r="D22" s="73" t="s">
        <v>42</v>
      </c>
      <c r="E22" s="82" t="s">
        <v>43</v>
      </c>
      <c r="F22" s="71" t="s">
        <v>183</v>
      </c>
      <c r="G22" s="75">
        <f t="shared" si="0"/>
        <v>17370.28</v>
      </c>
      <c r="H22" s="76">
        <v>32</v>
      </c>
      <c r="I22" s="76">
        <v>3</v>
      </c>
      <c r="J22" s="76">
        <v>28</v>
      </c>
      <c r="K22" s="76">
        <v>19</v>
      </c>
      <c r="L22" s="76">
        <v>21</v>
      </c>
      <c r="M22" s="77">
        <v>5</v>
      </c>
      <c r="N22" s="78">
        <f t="shared" si="1"/>
        <v>0.59375</v>
      </c>
      <c r="O22" s="79">
        <v>17370.28</v>
      </c>
      <c r="P22" s="79">
        <v>17370.28</v>
      </c>
      <c r="Q22" s="80">
        <f t="shared" si="2"/>
        <v>1</v>
      </c>
      <c r="R22" s="79">
        <v>16324.37</v>
      </c>
      <c r="S22" s="80">
        <f t="shared" si="3"/>
        <v>0.93978738396847961</v>
      </c>
      <c r="T22" s="81">
        <f t="shared" si="4"/>
        <v>1045.909999999998</v>
      </c>
      <c r="U22" s="78">
        <f t="shared" si="5"/>
        <v>6.0212616031520394E-2</v>
      </c>
    </row>
    <row r="23" spans="1:21" ht="15" customHeight="1">
      <c r="A23" s="70">
        <v>17</v>
      </c>
      <c r="B23" s="71" t="s">
        <v>22</v>
      </c>
      <c r="C23" s="72"/>
      <c r="D23" s="73" t="s">
        <v>251</v>
      </c>
      <c r="E23" s="82" t="s">
        <v>47</v>
      </c>
      <c r="F23" s="71" t="s">
        <v>264</v>
      </c>
      <c r="G23" s="75">
        <f t="shared" si="0"/>
        <v>0</v>
      </c>
      <c r="H23" s="76">
        <v>1</v>
      </c>
      <c r="I23" s="76">
        <v>0</v>
      </c>
      <c r="J23" s="76">
        <v>0</v>
      </c>
      <c r="K23" s="76">
        <v>0</v>
      </c>
      <c r="L23" s="76">
        <v>0</v>
      </c>
      <c r="M23" s="77">
        <v>0</v>
      </c>
      <c r="N23" s="78">
        <f t="shared" si="1"/>
        <v>0</v>
      </c>
      <c r="O23" s="79"/>
      <c r="P23" s="79"/>
      <c r="Q23" s="80">
        <f t="shared" si="2"/>
        <v>0</v>
      </c>
      <c r="R23" s="79"/>
      <c r="S23" s="80">
        <f t="shared" si="3"/>
        <v>0</v>
      </c>
      <c r="T23" s="81"/>
      <c r="U23" s="78">
        <f t="shared" si="5"/>
        <v>0</v>
      </c>
    </row>
    <row r="24" spans="1:21" ht="15" customHeight="1">
      <c r="A24" s="70">
        <v>18</v>
      </c>
      <c r="B24" s="71" t="s">
        <v>22</v>
      </c>
      <c r="C24" s="72"/>
      <c r="D24" s="85" t="s">
        <v>23</v>
      </c>
      <c r="E24" s="86" t="s">
        <v>24</v>
      </c>
      <c r="F24" s="71" t="s">
        <v>103</v>
      </c>
      <c r="G24" s="75">
        <f t="shared" si="0"/>
        <v>34783.9</v>
      </c>
      <c r="H24" s="76">
        <v>42</v>
      </c>
      <c r="I24" s="76">
        <v>9</v>
      </c>
      <c r="J24" s="76">
        <v>21</v>
      </c>
      <c r="K24" s="76">
        <v>28</v>
      </c>
      <c r="L24" s="76">
        <v>53</v>
      </c>
      <c r="M24" s="77">
        <v>19</v>
      </c>
      <c r="N24" s="78">
        <f t="shared" si="1"/>
        <v>0.66666666666666663</v>
      </c>
      <c r="O24" s="79">
        <v>34783.9</v>
      </c>
      <c r="P24" s="79">
        <v>34783.9</v>
      </c>
      <c r="Q24" s="80">
        <f t="shared" si="2"/>
        <v>1</v>
      </c>
      <c r="R24" s="79">
        <v>34783.9</v>
      </c>
      <c r="S24" s="80">
        <f t="shared" si="3"/>
        <v>1</v>
      </c>
      <c r="T24" s="81">
        <f>(P24-R24)</f>
        <v>0</v>
      </c>
      <c r="U24" s="78">
        <f t="shared" si="5"/>
        <v>0</v>
      </c>
    </row>
    <row r="25" spans="1:21" ht="15" customHeight="1">
      <c r="A25" s="70">
        <v>19</v>
      </c>
      <c r="B25" s="71" t="s">
        <v>22</v>
      </c>
      <c r="C25" s="72"/>
      <c r="D25" s="83" t="s">
        <v>44</v>
      </c>
      <c r="E25" s="82" t="s">
        <v>40</v>
      </c>
      <c r="F25" s="71" t="s">
        <v>104</v>
      </c>
      <c r="G25" s="75">
        <f t="shared" si="0"/>
        <v>40964.050000000003</v>
      </c>
      <c r="H25" s="76">
        <v>41</v>
      </c>
      <c r="I25" s="76">
        <v>11</v>
      </c>
      <c r="J25" s="76">
        <v>30</v>
      </c>
      <c r="K25" s="76">
        <v>34</v>
      </c>
      <c r="L25" s="76">
        <v>60</v>
      </c>
      <c r="M25" s="77">
        <v>11</v>
      </c>
      <c r="N25" s="78">
        <f t="shared" si="1"/>
        <v>0.82926829268292679</v>
      </c>
      <c r="O25" s="79">
        <v>40964.050000000003</v>
      </c>
      <c r="P25" s="79">
        <v>40964.050000000003</v>
      </c>
      <c r="Q25" s="80">
        <f t="shared" si="2"/>
        <v>1</v>
      </c>
      <c r="R25" s="79">
        <v>40964.050000000003</v>
      </c>
      <c r="S25" s="80">
        <f t="shared" si="3"/>
        <v>1</v>
      </c>
      <c r="T25" s="81">
        <f>(P25-R25)</f>
        <v>0</v>
      </c>
      <c r="U25" s="78">
        <f t="shared" si="5"/>
        <v>0</v>
      </c>
    </row>
    <row r="26" spans="1:21" ht="15" customHeight="1">
      <c r="A26" s="70">
        <v>20</v>
      </c>
      <c r="B26" s="71" t="s">
        <v>22</v>
      </c>
      <c r="C26" s="72"/>
      <c r="D26" s="83" t="s">
        <v>252</v>
      </c>
      <c r="E26" s="82" t="s">
        <v>34</v>
      </c>
      <c r="F26" s="71" t="s">
        <v>265</v>
      </c>
      <c r="G26" s="75">
        <f t="shared" si="0"/>
        <v>0</v>
      </c>
      <c r="H26" s="76">
        <v>12</v>
      </c>
      <c r="I26" s="76">
        <v>0</v>
      </c>
      <c r="J26" s="76">
        <v>4</v>
      </c>
      <c r="K26" s="76">
        <v>0</v>
      </c>
      <c r="L26" s="76">
        <v>0</v>
      </c>
      <c r="M26" s="77">
        <v>0</v>
      </c>
      <c r="N26" s="78">
        <f t="shared" si="1"/>
        <v>0</v>
      </c>
      <c r="O26" s="79"/>
      <c r="P26" s="79"/>
      <c r="Q26" s="80">
        <f t="shared" si="2"/>
        <v>0</v>
      </c>
      <c r="R26" s="79"/>
      <c r="S26" s="80">
        <f t="shared" si="3"/>
        <v>0</v>
      </c>
      <c r="T26" s="81"/>
      <c r="U26" s="78">
        <f t="shared" si="5"/>
        <v>0</v>
      </c>
    </row>
    <row r="27" spans="1:21" ht="15" customHeight="1">
      <c r="A27" s="70">
        <v>21</v>
      </c>
      <c r="B27" s="71" t="s">
        <v>22</v>
      </c>
      <c r="C27" s="72"/>
      <c r="D27" s="73" t="s">
        <v>105</v>
      </c>
      <c r="E27" s="73" t="s">
        <v>47</v>
      </c>
      <c r="F27" s="71" t="s">
        <v>106</v>
      </c>
      <c r="G27" s="75">
        <f t="shared" si="0"/>
        <v>9510.43</v>
      </c>
      <c r="H27" s="76">
        <v>17</v>
      </c>
      <c r="I27" s="76">
        <v>0</v>
      </c>
      <c r="J27" s="76">
        <v>10</v>
      </c>
      <c r="K27" s="76">
        <v>13</v>
      </c>
      <c r="L27" s="76">
        <v>19</v>
      </c>
      <c r="M27" s="77">
        <v>11</v>
      </c>
      <c r="N27" s="78">
        <f t="shared" si="1"/>
        <v>0.76470588235294112</v>
      </c>
      <c r="O27" s="79">
        <v>9510.43</v>
      </c>
      <c r="P27" s="79">
        <v>9510.43</v>
      </c>
      <c r="Q27" s="80">
        <f t="shared" si="2"/>
        <v>1</v>
      </c>
      <c r="R27" s="79">
        <v>9510.43</v>
      </c>
      <c r="S27" s="80">
        <f t="shared" si="3"/>
        <v>1</v>
      </c>
      <c r="T27" s="81">
        <f t="shared" ref="T27:T42" si="6">(P27-R27)</f>
        <v>0</v>
      </c>
      <c r="U27" s="78">
        <f t="shared" si="5"/>
        <v>0</v>
      </c>
    </row>
    <row r="28" spans="1:21" ht="15" customHeight="1">
      <c r="A28" s="70">
        <v>22</v>
      </c>
      <c r="B28" s="71" t="s">
        <v>22</v>
      </c>
      <c r="C28" s="72"/>
      <c r="D28" s="85" t="s">
        <v>31</v>
      </c>
      <c r="E28" s="86" t="s">
        <v>32</v>
      </c>
      <c r="F28" s="71" t="s">
        <v>107</v>
      </c>
      <c r="G28" s="75">
        <f t="shared" si="0"/>
        <v>47397.79</v>
      </c>
      <c r="H28" s="76">
        <v>39</v>
      </c>
      <c r="I28" s="76">
        <v>2</v>
      </c>
      <c r="J28" s="76">
        <v>35</v>
      </c>
      <c r="K28" s="76">
        <v>32</v>
      </c>
      <c r="L28" s="76">
        <v>67</v>
      </c>
      <c r="M28" s="77">
        <v>10</v>
      </c>
      <c r="N28" s="78">
        <f t="shared" si="1"/>
        <v>0.82051282051282048</v>
      </c>
      <c r="O28" s="79">
        <v>47397.79</v>
      </c>
      <c r="P28" s="79">
        <v>47397.79</v>
      </c>
      <c r="Q28" s="80">
        <f t="shared" si="2"/>
        <v>1</v>
      </c>
      <c r="R28" s="79">
        <v>42035.5</v>
      </c>
      <c r="S28" s="80">
        <f t="shared" si="3"/>
        <v>0.88686624418564663</v>
      </c>
      <c r="T28" s="81">
        <f t="shared" si="6"/>
        <v>5362.2900000000009</v>
      </c>
      <c r="U28" s="78">
        <f t="shared" si="5"/>
        <v>0.11313375581435339</v>
      </c>
    </row>
    <row r="29" spans="1:21" ht="15" customHeight="1">
      <c r="A29" s="70">
        <v>23</v>
      </c>
      <c r="B29" s="71" t="s">
        <v>22</v>
      </c>
      <c r="C29" s="72"/>
      <c r="D29" s="83" t="s">
        <v>108</v>
      </c>
      <c r="E29" s="82" t="s">
        <v>34</v>
      </c>
      <c r="F29" s="71" t="s">
        <v>237</v>
      </c>
      <c r="G29" s="75">
        <f t="shared" si="0"/>
        <v>6230.27</v>
      </c>
      <c r="H29" s="76">
        <v>7</v>
      </c>
      <c r="I29" s="76">
        <v>0</v>
      </c>
      <c r="J29" s="76">
        <v>6</v>
      </c>
      <c r="K29" s="76">
        <v>6</v>
      </c>
      <c r="L29" s="76">
        <v>8</v>
      </c>
      <c r="M29" s="77">
        <v>2</v>
      </c>
      <c r="N29" s="78">
        <f t="shared" si="1"/>
        <v>0.8571428571428571</v>
      </c>
      <c r="O29" s="79">
        <v>6230.27</v>
      </c>
      <c r="P29" s="79">
        <v>6230.27</v>
      </c>
      <c r="Q29" s="80">
        <f t="shared" si="2"/>
        <v>1</v>
      </c>
      <c r="R29" s="79">
        <v>5158.43</v>
      </c>
      <c r="S29" s="80">
        <f t="shared" si="3"/>
        <v>0.82796251205806493</v>
      </c>
      <c r="T29" s="81">
        <f t="shared" si="6"/>
        <v>1071.8400000000001</v>
      </c>
      <c r="U29" s="78">
        <f t="shared" si="5"/>
        <v>0.1720374879419351</v>
      </c>
    </row>
    <row r="30" spans="1:21" ht="15" customHeight="1">
      <c r="A30" s="70">
        <v>24</v>
      </c>
      <c r="B30" s="71" t="s">
        <v>22</v>
      </c>
      <c r="C30" s="72"/>
      <c r="D30" s="89" t="s">
        <v>45</v>
      </c>
      <c r="E30" s="82" t="s">
        <v>34</v>
      </c>
      <c r="F30" s="71" t="s">
        <v>110</v>
      </c>
      <c r="G30" s="75">
        <f t="shared" si="0"/>
        <v>5404.85</v>
      </c>
      <c r="H30" s="76">
        <v>18</v>
      </c>
      <c r="I30" s="76">
        <v>4</v>
      </c>
      <c r="J30" s="76">
        <v>12</v>
      </c>
      <c r="K30" s="76">
        <v>13</v>
      </c>
      <c r="L30" s="76">
        <v>17</v>
      </c>
      <c r="M30" s="77">
        <v>9</v>
      </c>
      <c r="N30" s="78">
        <f t="shared" si="1"/>
        <v>0.72222222222222221</v>
      </c>
      <c r="O30" s="79">
        <v>5404.85</v>
      </c>
      <c r="P30" s="79">
        <v>5404.85</v>
      </c>
      <c r="Q30" s="80">
        <f t="shared" si="2"/>
        <v>1</v>
      </c>
      <c r="R30" s="79">
        <v>3891.36</v>
      </c>
      <c r="S30" s="80">
        <f t="shared" si="3"/>
        <v>0.71997557749058716</v>
      </c>
      <c r="T30" s="81">
        <f t="shared" si="6"/>
        <v>1513.4900000000002</v>
      </c>
      <c r="U30" s="78">
        <f t="shared" si="5"/>
        <v>0.28002442250941284</v>
      </c>
    </row>
    <row r="31" spans="1:21" ht="15" customHeight="1">
      <c r="A31" s="70">
        <v>25</v>
      </c>
      <c r="B31" s="71" t="s">
        <v>22</v>
      </c>
      <c r="C31" s="72"/>
      <c r="D31" s="89" t="s">
        <v>218</v>
      </c>
      <c r="E31" s="82" t="s">
        <v>34</v>
      </c>
      <c r="F31" s="71" t="s">
        <v>219</v>
      </c>
      <c r="G31" s="75">
        <f t="shared" si="0"/>
        <v>2831.07</v>
      </c>
      <c r="H31" s="76">
        <v>12</v>
      </c>
      <c r="I31" s="76">
        <v>0</v>
      </c>
      <c r="J31" s="76">
        <v>11</v>
      </c>
      <c r="K31" s="76">
        <v>9</v>
      </c>
      <c r="L31" s="76">
        <v>14</v>
      </c>
      <c r="M31" s="77">
        <v>4</v>
      </c>
      <c r="N31" s="78">
        <f t="shared" si="1"/>
        <v>0.75</v>
      </c>
      <c r="O31" s="79">
        <v>2831.07</v>
      </c>
      <c r="P31" s="79">
        <v>2831.07</v>
      </c>
      <c r="Q31" s="80">
        <f t="shared" si="2"/>
        <v>1</v>
      </c>
      <c r="R31" s="79">
        <v>2831.07</v>
      </c>
      <c r="S31" s="80">
        <f t="shared" si="3"/>
        <v>1</v>
      </c>
      <c r="T31" s="81">
        <f t="shared" si="6"/>
        <v>0</v>
      </c>
      <c r="U31" s="78">
        <f t="shared" si="5"/>
        <v>0</v>
      </c>
    </row>
    <row r="32" spans="1:21" ht="15" customHeight="1">
      <c r="A32" s="70">
        <v>26</v>
      </c>
      <c r="B32" s="71" t="s">
        <v>22</v>
      </c>
      <c r="C32" s="72"/>
      <c r="D32" s="83" t="s">
        <v>46</v>
      </c>
      <c r="E32" s="82" t="s">
        <v>47</v>
      </c>
      <c r="F32" s="71" t="s">
        <v>111</v>
      </c>
      <c r="G32" s="75">
        <f t="shared" si="0"/>
        <v>43683.5</v>
      </c>
      <c r="H32" s="76">
        <v>60</v>
      </c>
      <c r="I32" s="76">
        <v>9</v>
      </c>
      <c r="J32" s="76">
        <v>31</v>
      </c>
      <c r="K32" s="76">
        <v>34</v>
      </c>
      <c r="L32" s="76">
        <v>65</v>
      </c>
      <c r="M32" s="77">
        <v>18</v>
      </c>
      <c r="N32" s="78">
        <f t="shared" si="1"/>
        <v>0.56666666666666665</v>
      </c>
      <c r="O32" s="79">
        <v>43683.5</v>
      </c>
      <c r="P32" s="79">
        <v>43683.5</v>
      </c>
      <c r="Q32" s="80">
        <f t="shared" si="2"/>
        <v>1</v>
      </c>
      <c r="R32" s="79">
        <v>43683.5</v>
      </c>
      <c r="S32" s="80">
        <f t="shared" si="3"/>
        <v>1</v>
      </c>
      <c r="T32" s="81">
        <f t="shared" si="6"/>
        <v>0</v>
      </c>
      <c r="U32" s="78">
        <f t="shared" si="5"/>
        <v>0</v>
      </c>
    </row>
    <row r="33" spans="1:21" ht="15" customHeight="1">
      <c r="A33" s="70">
        <v>27</v>
      </c>
      <c r="B33" s="71" t="s">
        <v>22</v>
      </c>
      <c r="C33" s="72"/>
      <c r="D33" s="83" t="s">
        <v>48</v>
      </c>
      <c r="E33" s="82" t="s">
        <v>26</v>
      </c>
      <c r="F33" s="71" t="s">
        <v>112</v>
      </c>
      <c r="G33" s="75">
        <f t="shared" si="0"/>
        <v>11937.8</v>
      </c>
      <c r="H33" s="76">
        <v>17</v>
      </c>
      <c r="I33" s="76">
        <v>3</v>
      </c>
      <c r="J33" s="76">
        <v>10</v>
      </c>
      <c r="K33" s="76">
        <v>6</v>
      </c>
      <c r="L33" s="76">
        <v>10</v>
      </c>
      <c r="M33" s="77">
        <v>1</v>
      </c>
      <c r="N33" s="78">
        <f t="shared" si="1"/>
        <v>0.35294117647058826</v>
      </c>
      <c r="O33" s="79">
        <v>11937.8</v>
      </c>
      <c r="P33" s="79">
        <v>11937.8</v>
      </c>
      <c r="Q33" s="80">
        <f t="shared" si="2"/>
        <v>1</v>
      </c>
      <c r="R33" s="79">
        <v>11937.8</v>
      </c>
      <c r="S33" s="80">
        <f t="shared" si="3"/>
        <v>1</v>
      </c>
      <c r="T33" s="81">
        <f t="shared" si="6"/>
        <v>0</v>
      </c>
      <c r="U33" s="78">
        <f t="shared" si="5"/>
        <v>0</v>
      </c>
    </row>
    <row r="34" spans="1:21" ht="15" customHeight="1">
      <c r="A34" s="70">
        <v>28</v>
      </c>
      <c r="B34" s="71" t="s">
        <v>22</v>
      </c>
      <c r="C34" s="72"/>
      <c r="D34" s="73" t="s">
        <v>113</v>
      </c>
      <c r="E34" s="82" t="s">
        <v>34</v>
      </c>
      <c r="F34" s="71" t="s">
        <v>114</v>
      </c>
      <c r="G34" s="75">
        <f t="shared" si="0"/>
        <v>13527.24</v>
      </c>
      <c r="H34" s="76">
        <f>SUM(I34+J34)</f>
        <v>9</v>
      </c>
      <c r="I34" s="76">
        <v>0</v>
      </c>
      <c r="J34" s="76">
        <v>9</v>
      </c>
      <c r="K34" s="76">
        <v>7</v>
      </c>
      <c r="L34" s="76">
        <v>10</v>
      </c>
      <c r="M34" s="77">
        <v>1</v>
      </c>
      <c r="N34" s="78">
        <f t="shared" si="1"/>
        <v>0.77777777777777779</v>
      </c>
      <c r="O34" s="79">
        <v>13527.24</v>
      </c>
      <c r="P34" s="79">
        <v>13527.24</v>
      </c>
      <c r="Q34" s="80">
        <f t="shared" si="2"/>
        <v>1</v>
      </c>
      <c r="R34" s="79">
        <v>13527.24</v>
      </c>
      <c r="S34" s="80">
        <f t="shared" si="3"/>
        <v>1</v>
      </c>
      <c r="T34" s="81">
        <f t="shared" si="6"/>
        <v>0</v>
      </c>
      <c r="U34" s="78">
        <f t="shared" si="5"/>
        <v>0</v>
      </c>
    </row>
    <row r="35" spans="1:21" ht="15" customHeight="1">
      <c r="A35" s="70"/>
      <c r="B35" s="71" t="s">
        <v>22</v>
      </c>
      <c r="C35" s="72"/>
      <c r="D35" s="73" t="s">
        <v>272</v>
      </c>
      <c r="E35" s="82" t="s">
        <v>274</v>
      </c>
      <c r="F35" s="71" t="s">
        <v>273</v>
      </c>
      <c r="G35" s="75">
        <f t="shared" si="0"/>
        <v>0</v>
      </c>
      <c r="H35" s="76">
        <v>3</v>
      </c>
      <c r="I35" s="76">
        <v>0</v>
      </c>
      <c r="J35" s="76">
        <v>3</v>
      </c>
      <c r="K35" s="76">
        <v>0</v>
      </c>
      <c r="L35" s="76">
        <v>0</v>
      </c>
      <c r="M35" s="77">
        <v>0</v>
      </c>
      <c r="N35" s="78">
        <f t="shared" si="1"/>
        <v>0</v>
      </c>
      <c r="O35" s="79"/>
      <c r="P35" s="79"/>
      <c r="Q35" s="80">
        <f t="shared" si="2"/>
        <v>0</v>
      </c>
      <c r="R35" s="79"/>
      <c r="S35" s="80">
        <f t="shared" si="3"/>
        <v>0</v>
      </c>
      <c r="T35" s="81"/>
      <c r="U35" s="78">
        <f t="shared" si="5"/>
        <v>0</v>
      </c>
    </row>
    <row r="36" spans="1:21" ht="15" customHeight="1">
      <c r="A36" s="70">
        <v>29</v>
      </c>
      <c r="B36" s="71" t="s">
        <v>22</v>
      </c>
      <c r="C36" s="72"/>
      <c r="D36" s="89" t="s">
        <v>49</v>
      </c>
      <c r="E36" s="82" t="s">
        <v>34</v>
      </c>
      <c r="F36" s="71" t="s">
        <v>115</v>
      </c>
      <c r="G36" s="75">
        <f t="shared" si="0"/>
        <v>15707.82</v>
      </c>
      <c r="H36" s="76">
        <v>12</v>
      </c>
      <c r="I36" s="76">
        <v>2</v>
      </c>
      <c r="J36" s="76">
        <v>9</v>
      </c>
      <c r="K36" s="76">
        <v>9</v>
      </c>
      <c r="L36" s="76">
        <v>16</v>
      </c>
      <c r="M36" s="77">
        <v>8</v>
      </c>
      <c r="N36" s="78">
        <f t="shared" si="1"/>
        <v>0.75</v>
      </c>
      <c r="O36" s="79">
        <v>15707.82</v>
      </c>
      <c r="P36" s="79">
        <v>15707.82</v>
      </c>
      <c r="Q36" s="80">
        <f t="shared" si="2"/>
        <v>1</v>
      </c>
      <c r="R36" s="79">
        <v>15079.33</v>
      </c>
      <c r="S36" s="80">
        <f t="shared" si="3"/>
        <v>0.95998871899474281</v>
      </c>
      <c r="T36" s="81">
        <f t="shared" si="6"/>
        <v>628.48999999999978</v>
      </c>
      <c r="U36" s="78">
        <f t="shared" si="5"/>
        <v>4.0011281005257242E-2</v>
      </c>
    </row>
    <row r="37" spans="1:21" ht="15" customHeight="1">
      <c r="A37" s="70">
        <v>30</v>
      </c>
      <c r="B37" s="71" t="s">
        <v>22</v>
      </c>
      <c r="C37" s="72"/>
      <c r="D37" s="73" t="s">
        <v>116</v>
      </c>
      <c r="E37" s="82" t="s">
        <v>34</v>
      </c>
      <c r="F37" s="71" t="s">
        <v>117</v>
      </c>
      <c r="G37" s="75">
        <f t="shared" si="0"/>
        <v>10362.94</v>
      </c>
      <c r="H37" s="76">
        <v>11</v>
      </c>
      <c r="I37" s="76">
        <v>0</v>
      </c>
      <c r="J37" s="76">
        <v>8</v>
      </c>
      <c r="K37" s="76">
        <v>8</v>
      </c>
      <c r="L37" s="76">
        <v>12</v>
      </c>
      <c r="M37" s="77">
        <v>7</v>
      </c>
      <c r="N37" s="78">
        <f t="shared" si="1"/>
        <v>0.72727272727272729</v>
      </c>
      <c r="O37" s="79">
        <v>10362.94</v>
      </c>
      <c r="P37" s="79">
        <v>10362.94</v>
      </c>
      <c r="Q37" s="80">
        <f t="shared" si="2"/>
        <v>1</v>
      </c>
      <c r="R37" s="79">
        <v>10362.94</v>
      </c>
      <c r="S37" s="80">
        <f t="shared" si="3"/>
        <v>1</v>
      </c>
      <c r="T37" s="81">
        <f t="shared" si="6"/>
        <v>0</v>
      </c>
      <c r="U37" s="78">
        <f t="shared" si="5"/>
        <v>0</v>
      </c>
    </row>
    <row r="38" spans="1:21" ht="15" customHeight="1">
      <c r="A38" s="70">
        <v>31</v>
      </c>
      <c r="B38" s="71" t="s">
        <v>22</v>
      </c>
      <c r="C38" s="72"/>
      <c r="D38" s="89" t="s">
        <v>67</v>
      </c>
      <c r="E38" s="82" t="s">
        <v>34</v>
      </c>
      <c r="F38" s="71" t="s">
        <v>118</v>
      </c>
      <c r="G38" s="75">
        <f t="shared" si="0"/>
        <v>16549.39</v>
      </c>
      <c r="H38" s="76">
        <v>24</v>
      </c>
      <c r="I38" s="76">
        <v>1</v>
      </c>
      <c r="J38" s="76">
        <v>15</v>
      </c>
      <c r="K38" s="76">
        <v>19</v>
      </c>
      <c r="L38" s="76">
        <v>26</v>
      </c>
      <c r="M38" s="77">
        <v>16</v>
      </c>
      <c r="N38" s="78">
        <f t="shared" si="1"/>
        <v>0.79166666666666663</v>
      </c>
      <c r="O38" s="79">
        <v>16549.39</v>
      </c>
      <c r="P38" s="79">
        <v>16549.39</v>
      </c>
      <c r="Q38" s="80">
        <f t="shared" si="2"/>
        <v>1</v>
      </c>
      <c r="R38" s="79">
        <v>16549.39</v>
      </c>
      <c r="S38" s="80">
        <f t="shared" si="3"/>
        <v>1</v>
      </c>
      <c r="T38" s="81">
        <f t="shared" si="6"/>
        <v>0</v>
      </c>
      <c r="U38" s="78">
        <f t="shared" si="5"/>
        <v>0</v>
      </c>
    </row>
    <row r="39" spans="1:21" ht="15" customHeight="1">
      <c r="A39" s="70">
        <v>32</v>
      </c>
      <c r="B39" s="71" t="s">
        <v>22</v>
      </c>
      <c r="C39" s="72"/>
      <c r="D39" s="83" t="s">
        <v>50</v>
      </c>
      <c r="E39" s="90" t="s">
        <v>51</v>
      </c>
      <c r="F39" s="71" t="s">
        <v>119</v>
      </c>
      <c r="G39" s="75">
        <f t="shared" si="0"/>
        <v>415.12</v>
      </c>
      <c r="H39" s="76">
        <v>4</v>
      </c>
      <c r="I39" s="76">
        <v>0</v>
      </c>
      <c r="J39" s="76">
        <v>0</v>
      </c>
      <c r="K39" s="76">
        <v>4</v>
      </c>
      <c r="L39" s="76">
        <v>3</v>
      </c>
      <c r="M39" s="77">
        <v>4</v>
      </c>
      <c r="N39" s="78">
        <f t="shared" si="1"/>
        <v>1</v>
      </c>
      <c r="O39" s="79">
        <v>415.12</v>
      </c>
      <c r="P39" s="79">
        <v>415.12</v>
      </c>
      <c r="Q39" s="80">
        <f t="shared" si="2"/>
        <v>1</v>
      </c>
      <c r="R39" s="79">
        <v>415.12</v>
      </c>
      <c r="S39" s="80">
        <f t="shared" si="3"/>
        <v>1</v>
      </c>
      <c r="T39" s="81">
        <f t="shared" si="6"/>
        <v>0</v>
      </c>
      <c r="U39" s="78">
        <f t="shared" si="5"/>
        <v>0</v>
      </c>
    </row>
    <row r="40" spans="1:21" ht="15" customHeight="1">
      <c r="A40" s="70">
        <v>33</v>
      </c>
      <c r="B40" s="71" t="s">
        <v>22</v>
      </c>
      <c r="C40" s="72"/>
      <c r="D40" s="89" t="s">
        <v>68</v>
      </c>
      <c r="E40" s="82" t="s">
        <v>34</v>
      </c>
      <c r="F40" s="71" t="s">
        <v>120</v>
      </c>
      <c r="G40" s="75">
        <f t="shared" si="0"/>
        <v>11995.62</v>
      </c>
      <c r="H40" s="76">
        <v>15</v>
      </c>
      <c r="I40" s="76">
        <v>1</v>
      </c>
      <c r="J40" s="76">
        <v>9</v>
      </c>
      <c r="K40" s="76">
        <v>12</v>
      </c>
      <c r="L40" s="76">
        <v>16</v>
      </c>
      <c r="M40" s="77">
        <v>9</v>
      </c>
      <c r="N40" s="78">
        <f t="shared" si="1"/>
        <v>0.8</v>
      </c>
      <c r="O40" s="79">
        <v>11995.62</v>
      </c>
      <c r="P40" s="79">
        <v>11995.62</v>
      </c>
      <c r="Q40" s="80">
        <f t="shared" si="2"/>
        <v>1</v>
      </c>
      <c r="R40" s="79">
        <v>11995.62</v>
      </c>
      <c r="S40" s="80">
        <f t="shared" si="3"/>
        <v>1</v>
      </c>
      <c r="T40" s="81">
        <f t="shared" si="6"/>
        <v>0</v>
      </c>
      <c r="U40" s="78">
        <f t="shared" si="5"/>
        <v>0</v>
      </c>
    </row>
    <row r="41" spans="1:21" ht="15" customHeight="1">
      <c r="A41" s="70">
        <v>34</v>
      </c>
      <c r="B41" s="71" t="s">
        <v>22</v>
      </c>
      <c r="C41" s="72"/>
      <c r="D41" s="73" t="s">
        <v>69</v>
      </c>
      <c r="E41" s="82" t="s">
        <v>47</v>
      </c>
      <c r="F41" s="71" t="s">
        <v>121</v>
      </c>
      <c r="G41" s="75">
        <f t="shared" si="0"/>
        <v>17380.189999999999</v>
      </c>
      <c r="H41" s="76">
        <v>21</v>
      </c>
      <c r="I41" s="76">
        <v>4</v>
      </c>
      <c r="J41" s="76">
        <v>9</v>
      </c>
      <c r="K41" s="76">
        <v>15</v>
      </c>
      <c r="L41" s="76">
        <v>24</v>
      </c>
      <c r="M41" s="77">
        <v>7</v>
      </c>
      <c r="N41" s="78">
        <f t="shared" si="1"/>
        <v>0.7142857142857143</v>
      </c>
      <c r="O41" s="79">
        <v>17380.189999999999</v>
      </c>
      <c r="P41" s="79">
        <v>17380.189999999999</v>
      </c>
      <c r="Q41" s="80">
        <f t="shared" si="2"/>
        <v>1</v>
      </c>
      <c r="R41" s="79">
        <v>17380.189999999999</v>
      </c>
      <c r="S41" s="80">
        <f t="shared" si="3"/>
        <v>1</v>
      </c>
      <c r="T41" s="81">
        <f t="shared" si="6"/>
        <v>0</v>
      </c>
      <c r="U41" s="78">
        <f t="shared" si="5"/>
        <v>0</v>
      </c>
    </row>
    <row r="42" spans="1:21" ht="15" customHeight="1">
      <c r="A42" s="70">
        <v>35</v>
      </c>
      <c r="B42" s="71" t="s">
        <v>22</v>
      </c>
      <c r="C42" s="72"/>
      <c r="D42" s="73" t="s">
        <v>122</v>
      </c>
      <c r="E42" s="82" t="s">
        <v>34</v>
      </c>
      <c r="F42" s="71" t="s">
        <v>123</v>
      </c>
      <c r="G42" s="75">
        <f t="shared" si="0"/>
        <v>6167.76</v>
      </c>
      <c r="H42" s="76">
        <v>13</v>
      </c>
      <c r="I42" s="76">
        <v>0</v>
      </c>
      <c r="J42" s="76">
        <v>9</v>
      </c>
      <c r="K42" s="76">
        <v>6</v>
      </c>
      <c r="L42" s="76">
        <v>8</v>
      </c>
      <c r="M42" s="77">
        <v>5</v>
      </c>
      <c r="N42" s="78">
        <f t="shared" si="1"/>
        <v>0.46153846153846156</v>
      </c>
      <c r="O42" s="79">
        <v>6167.76</v>
      </c>
      <c r="P42" s="79">
        <v>6167.76</v>
      </c>
      <c r="Q42" s="80">
        <f t="shared" si="2"/>
        <v>1</v>
      </c>
      <c r="R42" s="79">
        <v>6167.76</v>
      </c>
      <c r="S42" s="80">
        <f t="shared" si="3"/>
        <v>1</v>
      </c>
      <c r="T42" s="81">
        <f t="shared" si="6"/>
        <v>0</v>
      </c>
      <c r="U42" s="78">
        <f t="shared" si="5"/>
        <v>0</v>
      </c>
    </row>
    <row r="43" spans="1:21" ht="15" customHeight="1">
      <c r="A43" s="70">
        <v>36</v>
      </c>
      <c r="B43" s="71" t="s">
        <v>22</v>
      </c>
      <c r="C43" s="72"/>
      <c r="D43" s="73" t="s">
        <v>253</v>
      </c>
      <c r="E43" s="82" t="s">
        <v>34</v>
      </c>
      <c r="F43" s="71" t="s">
        <v>266</v>
      </c>
      <c r="G43" s="75">
        <f t="shared" si="0"/>
        <v>0</v>
      </c>
      <c r="H43" s="76">
        <v>5</v>
      </c>
      <c r="I43" s="76">
        <v>0</v>
      </c>
      <c r="J43" s="76">
        <v>2</v>
      </c>
      <c r="K43" s="76">
        <v>0</v>
      </c>
      <c r="L43" s="76">
        <v>0</v>
      </c>
      <c r="M43" s="77">
        <v>0</v>
      </c>
      <c r="N43" s="78">
        <f t="shared" si="1"/>
        <v>0</v>
      </c>
      <c r="O43" s="79"/>
      <c r="P43" s="79"/>
      <c r="Q43" s="80">
        <f t="shared" si="2"/>
        <v>0</v>
      </c>
      <c r="R43" s="79"/>
      <c r="S43" s="80">
        <f t="shared" si="3"/>
        <v>0</v>
      </c>
      <c r="T43" s="81"/>
      <c r="U43" s="78">
        <f t="shared" si="5"/>
        <v>0</v>
      </c>
    </row>
    <row r="44" spans="1:21" ht="15" customHeight="1">
      <c r="A44" s="70">
        <v>37</v>
      </c>
      <c r="B44" s="71" t="s">
        <v>22</v>
      </c>
      <c r="C44" s="72"/>
      <c r="D44" s="73" t="s">
        <v>254</v>
      </c>
      <c r="E44" s="82" t="s">
        <v>34</v>
      </c>
      <c r="F44" s="71" t="s">
        <v>267</v>
      </c>
      <c r="G44" s="75">
        <f t="shared" si="0"/>
        <v>0</v>
      </c>
      <c r="H44" s="76">
        <v>4</v>
      </c>
      <c r="I44" s="76">
        <v>0</v>
      </c>
      <c r="J44" s="76">
        <v>3</v>
      </c>
      <c r="K44" s="76">
        <v>0</v>
      </c>
      <c r="L44" s="76">
        <v>0</v>
      </c>
      <c r="M44" s="77">
        <v>0</v>
      </c>
      <c r="N44" s="78">
        <f t="shared" si="1"/>
        <v>0</v>
      </c>
      <c r="O44" s="79"/>
      <c r="P44" s="79"/>
      <c r="Q44" s="80">
        <f t="shared" si="2"/>
        <v>0</v>
      </c>
      <c r="R44" s="79"/>
      <c r="S44" s="80">
        <f t="shared" si="3"/>
        <v>0</v>
      </c>
      <c r="T44" s="81"/>
      <c r="U44" s="78">
        <f t="shared" si="5"/>
        <v>0</v>
      </c>
    </row>
    <row r="45" spans="1:21" ht="15" customHeight="1">
      <c r="A45" s="70">
        <v>38</v>
      </c>
      <c r="B45" s="71" t="s">
        <v>22</v>
      </c>
      <c r="C45" s="72"/>
      <c r="D45" s="89" t="s">
        <v>70</v>
      </c>
      <c r="E45" s="82" t="s">
        <v>34</v>
      </c>
      <c r="F45" s="71" t="s">
        <v>124</v>
      </c>
      <c r="G45" s="75">
        <f t="shared" si="0"/>
        <v>11585.85</v>
      </c>
      <c r="H45" s="76">
        <v>23</v>
      </c>
      <c r="I45" s="76">
        <v>2</v>
      </c>
      <c r="J45" s="76">
        <v>12</v>
      </c>
      <c r="K45" s="76">
        <v>18</v>
      </c>
      <c r="L45" s="76">
        <v>22</v>
      </c>
      <c r="M45" s="77">
        <v>15</v>
      </c>
      <c r="N45" s="78">
        <f t="shared" si="1"/>
        <v>0.78260869565217395</v>
      </c>
      <c r="O45" s="79">
        <v>11585.85</v>
      </c>
      <c r="P45" s="79">
        <v>11585.85</v>
      </c>
      <c r="Q45" s="80">
        <f t="shared" si="2"/>
        <v>1</v>
      </c>
      <c r="R45" s="79">
        <v>11241.35</v>
      </c>
      <c r="S45" s="80">
        <f t="shared" si="3"/>
        <v>0.97026545311738022</v>
      </c>
      <c r="T45" s="81">
        <f>(P45-R45)</f>
        <v>344.5</v>
      </c>
      <c r="U45" s="78">
        <f t="shared" si="5"/>
        <v>2.9734546882619745E-2</v>
      </c>
    </row>
    <row r="46" spans="1:21" ht="15" customHeight="1">
      <c r="A46" s="70">
        <v>39</v>
      </c>
      <c r="B46" s="71" t="s">
        <v>22</v>
      </c>
      <c r="C46" s="72"/>
      <c r="D46" s="89" t="s">
        <v>255</v>
      </c>
      <c r="E46" s="82" t="s">
        <v>34</v>
      </c>
      <c r="F46" s="71" t="s">
        <v>268</v>
      </c>
      <c r="G46" s="75">
        <f t="shared" si="0"/>
        <v>0</v>
      </c>
      <c r="H46" s="76">
        <v>4</v>
      </c>
      <c r="I46" s="76">
        <v>0</v>
      </c>
      <c r="J46" s="76">
        <v>3</v>
      </c>
      <c r="K46" s="76">
        <v>0</v>
      </c>
      <c r="L46" s="76">
        <v>0</v>
      </c>
      <c r="M46" s="77">
        <v>0</v>
      </c>
      <c r="N46" s="78">
        <f t="shared" si="1"/>
        <v>0</v>
      </c>
      <c r="O46" s="79"/>
      <c r="P46" s="79"/>
      <c r="Q46" s="80">
        <f t="shared" si="2"/>
        <v>0</v>
      </c>
      <c r="R46" s="79"/>
      <c r="S46" s="80">
        <f t="shared" si="3"/>
        <v>0</v>
      </c>
      <c r="T46" s="81"/>
      <c r="U46" s="78">
        <f t="shared" si="5"/>
        <v>0</v>
      </c>
    </row>
    <row r="47" spans="1:21" ht="15" customHeight="1">
      <c r="A47" s="70">
        <v>40</v>
      </c>
      <c r="B47" s="71" t="s">
        <v>22</v>
      </c>
      <c r="C47" s="72"/>
      <c r="D47" s="89" t="s">
        <v>256</v>
      </c>
      <c r="E47" s="82" t="s">
        <v>51</v>
      </c>
      <c r="F47" s="71" t="s">
        <v>269</v>
      </c>
      <c r="G47" s="75">
        <f t="shared" si="0"/>
        <v>0</v>
      </c>
      <c r="H47" s="76">
        <v>9</v>
      </c>
      <c r="I47" s="76">
        <v>0</v>
      </c>
      <c r="J47" s="76">
        <v>5</v>
      </c>
      <c r="K47" s="76">
        <v>0</v>
      </c>
      <c r="L47" s="76">
        <v>0</v>
      </c>
      <c r="M47" s="77">
        <v>0</v>
      </c>
      <c r="N47" s="78">
        <f t="shared" si="1"/>
        <v>0</v>
      </c>
      <c r="O47" s="79"/>
      <c r="P47" s="79"/>
      <c r="Q47" s="80">
        <f t="shared" si="2"/>
        <v>0</v>
      </c>
      <c r="R47" s="79"/>
      <c r="S47" s="80">
        <f t="shared" si="3"/>
        <v>0</v>
      </c>
      <c r="T47" s="81"/>
      <c r="U47" s="78">
        <f t="shared" si="5"/>
        <v>0</v>
      </c>
    </row>
    <row r="48" spans="1:21" ht="15" customHeight="1">
      <c r="A48" s="70">
        <v>41</v>
      </c>
      <c r="B48" s="71" t="s">
        <v>257</v>
      </c>
      <c r="C48" s="72"/>
      <c r="D48" s="89" t="s">
        <v>238</v>
      </c>
      <c r="E48" s="82" t="s">
        <v>34</v>
      </c>
      <c r="F48" s="71" t="s">
        <v>239</v>
      </c>
      <c r="G48" s="75">
        <f t="shared" si="0"/>
        <v>0</v>
      </c>
      <c r="H48" s="76">
        <v>3</v>
      </c>
      <c r="I48" s="76">
        <v>0</v>
      </c>
      <c r="J48" s="76">
        <v>0</v>
      </c>
      <c r="K48" s="76">
        <v>0</v>
      </c>
      <c r="L48" s="76">
        <v>0</v>
      </c>
      <c r="M48" s="77">
        <v>0</v>
      </c>
      <c r="N48" s="78">
        <f t="shared" si="1"/>
        <v>0</v>
      </c>
      <c r="O48" s="79"/>
      <c r="P48" s="79"/>
      <c r="Q48" s="80">
        <f t="shared" si="2"/>
        <v>0</v>
      </c>
      <c r="R48" s="79"/>
      <c r="S48" s="80">
        <f t="shared" si="3"/>
        <v>0</v>
      </c>
      <c r="T48" s="81"/>
      <c r="U48" s="78">
        <f t="shared" si="5"/>
        <v>0</v>
      </c>
    </row>
    <row r="49" spans="1:21" ht="15" customHeight="1">
      <c r="A49" s="70">
        <v>42</v>
      </c>
      <c r="B49" s="71" t="s">
        <v>22</v>
      </c>
      <c r="C49" s="72"/>
      <c r="D49" s="83" t="s">
        <v>52</v>
      </c>
      <c r="E49" s="82" t="s">
        <v>30</v>
      </c>
      <c r="F49" s="71" t="s">
        <v>125</v>
      </c>
      <c r="G49" s="75">
        <f t="shared" si="0"/>
        <v>46694.27</v>
      </c>
      <c r="H49" s="76">
        <v>58</v>
      </c>
      <c r="I49" s="76">
        <v>7</v>
      </c>
      <c r="J49" s="76">
        <v>35</v>
      </c>
      <c r="K49" s="76">
        <v>39</v>
      </c>
      <c r="L49" s="76">
        <v>53</v>
      </c>
      <c r="M49" s="77">
        <v>17</v>
      </c>
      <c r="N49" s="78">
        <f t="shared" si="1"/>
        <v>0.67241379310344829</v>
      </c>
      <c r="O49" s="79">
        <v>46694.27</v>
      </c>
      <c r="P49" s="79">
        <v>46694.27</v>
      </c>
      <c r="Q49" s="80">
        <f t="shared" si="2"/>
        <v>1</v>
      </c>
      <c r="R49" s="79">
        <v>46351.519999999997</v>
      </c>
      <c r="S49" s="80">
        <f t="shared" si="3"/>
        <v>0.99265969893093953</v>
      </c>
      <c r="T49" s="81">
        <f>(P49-R49)</f>
        <v>342.75</v>
      </c>
      <c r="U49" s="78">
        <f t="shared" si="5"/>
        <v>7.3403010690605086E-3</v>
      </c>
    </row>
    <row r="50" spans="1:21" ht="15" customHeight="1">
      <c r="A50" s="70">
        <v>43</v>
      </c>
      <c r="B50" s="71" t="s">
        <v>22</v>
      </c>
      <c r="C50" s="72"/>
      <c r="D50" s="83" t="s">
        <v>240</v>
      </c>
      <c r="E50" s="82" t="s">
        <v>34</v>
      </c>
      <c r="F50" s="71" t="s">
        <v>241</v>
      </c>
      <c r="G50" s="75">
        <f t="shared" si="0"/>
        <v>0</v>
      </c>
      <c r="H50" s="76">
        <v>1</v>
      </c>
      <c r="I50" s="76">
        <v>0</v>
      </c>
      <c r="J50" s="76">
        <v>0</v>
      </c>
      <c r="K50" s="76">
        <v>0</v>
      </c>
      <c r="L50" s="76">
        <v>0</v>
      </c>
      <c r="M50" s="77"/>
      <c r="N50" s="78">
        <f t="shared" si="1"/>
        <v>0</v>
      </c>
      <c r="O50" s="79"/>
      <c r="P50" s="79"/>
      <c r="Q50" s="80">
        <f t="shared" si="2"/>
        <v>0</v>
      </c>
      <c r="R50" s="79"/>
      <c r="S50" s="80">
        <f t="shared" si="3"/>
        <v>0</v>
      </c>
      <c r="T50" s="81"/>
      <c r="U50" s="78">
        <f t="shared" si="5"/>
        <v>0</v>
      </c>
    </row>
    <row r="51" spans="1:21" ht="15" customHeight="1">
      <c r="A51" s="70">
        <v>44</v>
      </c>
      <c r="B51" s="71" t="s">
        <v>22</v>
      </c>
      <c r="C51" s="72"/>
      <c r="D51" s="83" t="s">
        <v>71</v>
      </c>
      <c r="E51" s="90" t="s">
        <v>51</v>
      </c>
      <c r="F51" s="71" t="s">
        <v>126</v>
      </c>
      <c r="G51" s="75">
        <f t="shared" si="0"/>
        <v>7452.86</v>
      </c>
      <c r="H51" s="76">
        <v>19</v>
      </c>
      <c r="I51" s="76">
        <v>0</v>
      </c>
      <c r="J51" s="76">
        <v>8</v>
      </c>
      <c r="K51" s="76">
        <v>17</v>
      </c>
      <c r="L51" s="76">
        <v>22</v>
      </c>
      <c r="M51" s="77">
        <v>15</v>
      </c>
      <c r="N51" s="78">
        <f t="shared" si="1"/>
        <v>0.89473684210526316</v>
      </c>
      <c r="O51" s="79">
        <v>7452.86</v>
      </c>
      <c r="P51" s="79">
        <v>7452.86</v>
      </c>
      <c r="Q51" s="80">
        <f t="shared" si="2"/>
        <v>1</v>
      </c>
      <c r="R51" s="79">
        <v>7452.86</v>
      </c>
      <c r="S51" s="80">
        <f t="shared" si="3"/>
        <v>1</v>
      </c>
      <c r="T51" s="81">
        <f>(P51-R51)</f>
        <v>0</v>
      </c>
      <c r="U51" s="78">
        <f t="shared" si="5"/>
        <v>0</v>
      </c>
    </row>
    <row r="52" spans="1:21" ht="15" customHeight="1">
      <c r="A52" s="70">
        <v>45</v>
      </c>
      <c r="B52" s="71" t="s">
        <v>22</v>
      </c>
      <c r="C52" s="72"/>
      <c r="D52" s="83" t="s">
        <v>242</v>
      </c>
      <c r="E52" s="90" t="s">
        <v>30</v>
      </c>
      <c r="F52" s="71" t="s">
        <v>243</v>
      </c>
      <c r="G52" s="75">
        <f t="shared" si="0"/>
        <v>0</v>
      </c>
      <c r="H52" s="76">
        <v>7</v>
      </c>
      <c r="I52" s="76">
        <v>1</v>
      </c>
      <c r="J52" s="76">
        <v>2</v>
      </c>
      <c r="K52" s="76">
        <v>0</v>
      </c>
      <c r="L52" s="76">
        <v>0</v>
      </c>
      <c r="M52" s="77"/>
      <c r="N52" s="78">
        <f t="shared" si="1"/>
        <v>0</v>
      </c>
      <c r="O52" s="79"/>
      <c r="P52" s="79"/>
      <c r="Q52" s="80">
        <f t="shared" si="2"/>
        <v>0</v>
      </c>
      <c r="R52" s="79"/>
      <c r="S52" s="80">
        <f t="shared" si="3"/>
        <v>0</v>
      </c>
      <c r="T52" s="81"/>
      <c r="U52" s="78">
        <f t="shared" si="5"/>
        <v>0</v>
      </c>
    </row>
    <row r="53" spans="1:21" ht="15" customHeight="1">
      <c r="A53" s="70">
        <v>46</v>
      </c>
      <c r="B53" s="71" t="s">
        <v>22</v>
      </c>
      <c r="C53" s="72"/>
      <c r="D53" s="89" t="s">
        <v>53</v>
      </c>
      <c r="E53" s="82" t="s">
        <v>34</v>
      </c>
      <c r="F53" s="71" t="s">
        <v>127</v>
      </c>
      <c r="G53" s="75">
        <f t="shared" si="0"/>
        <v>15464.56</v>
      </c>
      <c r="H53" s="76">
        <v>22</v>
      </c>
      <c r="I53" s="76">
        <v>4</v>
      </c>
      <c r="J53" s="76">
        <v>17</v>
      </c>
      <c r="K53" s="76">
        <v>16</v>
      </c>
      <c r="L53" s="76">
        <v>19</v>
      </c>
      <c r="M53" s="77">
        <v>3</v>
      </c>
      <c r="N53" s="78">
        <f t="shared" si="1"/>
        <v>0.72727272727272729</v>
      </c>
      <c r="O53" s="79">
        <v>15464.56</v>
      </c>
      <c r="P53" s="79">
        <v>15464.56</v>
      </c>
      <c r="Q53" s="80">
        <f t="shared" si="2"/>
        <v>1</v>
      </c>
      <c r="R53" s="79">
        <v>15464.56</v>
      </c>
      <c r="S53" s="80">
        <f t="shared" si="3"/>
        <v>1</v>
      </c>
      <c r="T53" s="81">
        <f t="shared" ref="T53:T92" si="7">(P53-R53)</f>
        <v>0</v>
      </c>
      <c r="U53" s="78">
        <f t="shared" si="5"/>
        <v>0</v>
      </c>
    </row>
    <row r="54" spans="1:21" ht="15" customHeight="1">
      <c r="A54" s="70">
        <v>47</v>
      </c>
      <c r="B54" s="71" t="s">
        <v>22</v>
      </c>
      <c r="C54" s="72"/>
      <c r="D54" s="89" t="s">
        <v>201</v>
      </c>
      <c r="E54" s="82" t="s">
        <v>51</v>
      </c>
      <c r="F54" s="71" t="s">
        <v>202</v>
      </c>
      <c r="G54" s="75">
        <f t="shared" si="0"/>
        <v>3351.09</v>
      </c>
      <c r="H54" s="76">
        <v>50</v>
      </c>
      <c r="I54" s="76">
        <v>2</v>
      </c>
      <c r="J54" s="76">
        <v>23</v>
      </c>
      <c r="K54" s="76">
        <v>17</v>
      </c>
      <c r="L54" s="76">
        <v>19</v>
      </c>
      <c r="M54" s="77">
        <v>3</v>
      </c>
      <c r="N54" s="78">
        <f t="shared" si="1"/>
        <v>0.34</v>
      </c>
      <c r="O54" s="79">
        <v>3351.09</v>
      </c>
      <c r="P54" s="79">
        <v>3351.09</v>
      </c>
      <c r="Q54" s="80">
        <f t="shared" si="2"/>
        <v>1</v>
      </c>
      <c r="R54" s="79">
        <v>2393.1799999999998</v>
      </c>
      <c r="S54" s="80">
        <f t="shared" si="3"/>
        <v>0.71414972441802504</v>
      </c>
      <c r="T54" s="81">
        <f t="shared" si="7"/>
        <v>957.91000000000031</v>
      </c>
      <c r="U54" s="78">
        <f t="shared" si="5"/>
        <v>0.2858502755819749</v>
      </c>
    </row>
    <row r="55" spans="1:21" ht="15" customHeight="1">
      <c r="A55" s="70">
        <v>48</v>
      </c>
      <c r="B55" s="71" t="s">
        <v>22</v>
      </c>
      <c r="C55" s="72"/>
      <c r="D55" s="73" t="s">
        <v>128</v>
      </c>
      <c r="E55" s="82" t="s">
        <v>34</v>
      </c>
      <c r="F55" s="71" t="s">
        <v>129</v>
      </c>
      <c r="G55" s="75">
        <f t="shared" si="0"/>
        <v>7040.95</v>
      </c>
      <c r="H55" s="76">
        <v>15</v>
      </c>
      <c r="I55" s="76">
        <v>1</v>
      </c>
      <c r="J55" s="76">
        <v>7</v>
      </c>
      <c r="K55" s="76">
        <v>7</v>
      </c>
      <c r="L55" s="76">
        <v>13</v>
      </c>
      <c r="M55" s="77">
        <v>5</v>
      </c>
      <c r="N55" s="78">
        <f t="shared" si="1"/>
        <v>0.46666666666666667</v>
      </c>
      <c r="O55" s="79">
        <v>7040.95</v>
      </c>
      <c r="P55" s="79">
        <v>7040.95</v>
      </c>
      <c r="Q55" s="80">
        <f t="shared" si="2"/>
        <v>1</v>
      </c>
      <c r="R55" s="79">
        <v>7040.95</v>
      </c>
      <c r="S55" s="80">
        <f t="shared" si="3"/>
        <v>1</v>
      </c>
      <c r="T55" s="81">
        <f t="shared" si="7"/>
        <v>0</v>
      </c>
      <c r="U55" s="78">
        <f t="shared" si="5"/>
        <v>0</v>
      </c>
    </row>
    <row r="56" spans="1:21" ht="15" customHeight="1">
      <c r="A56" s="70">
        <v>49</v>
      </c>
      <c r="B56" s="71" t="s">
        <v>22</v>
      </c>
      <c r="C56" s="72"/>
      <c r="D56" s="73" t="s">
        <v>130</v>
      </c>
      <c r="E56" s="82" t="s">
        <v>26</v>
      </c>
      <c r="F56" s="71" t="s">
        <v>131</v>
      </c>
      <c r="G56" s="75">
        <f t="shared" si="0"/>
        <v>57778.879999999997</v>
      </c>
      <c r="H56" s="76">
        <v>36</v>
      </c>
      <c r="I56" s="76">
        <v>2</v>
      </c>
      <c r="J56" s="76">
        <v>21</v>
      </c>
      <c r="K56" s="76">
        <v>25</v>
      </c>
      <c r="L56" s="76">
        <v>38</v>
      </c>
      <c r="M56" s="77">
        <v>17</v>
      </c>
      <c r="N56" s="78">
        <f t="shared" si="1"/>
        <v>0.69444444444444442</v>
      </c>
      <c r="O56" s="79">
        <v>57778.879999999997</v>
      </c>
      <c r="P56" s="79">
        <v>57778.879999999997</v>
      </c>
      <c r="Q56" s="80">
        <f t="shared" si="2"/>
        <v>1</v>
      </c>
      <c r="R56" s="79">
        <v>56676.480000000003</v>
      </c>
      <c r="S56" s="80">
        <f t="shared" si="3"/>
        <v>0.98092036398074878</v>
      </c>
      <c r="T56" s="81">
        <f t="shared" si="7"/>
        <v>1102.3999999999942</v>
      </c>
      <c r="U56" s="78">
        <f t="shared" si="5"/>
        <v>1.9079636019251226E-2</v>
      </c>
    </row>
    <row r="57" spans="1:21" ht="15" customHeight="1">
      <c r="A57" s="70">
        <v>50</v>
      </c>
      <c r="B57" s="71" t="s">
        <v>22</v>
      </c>
      <c r="C57" s="72"/>
      <c r="D57" s="89" t="s">
        <v>72</v>
      </c>
      <c r="E57" s="82" t="s">
        <v>34</v>
      </c>
      <c r="F57" s="71" t="s">
        <v>132</v>
      </c>
      <c r="G57" s="75">
        <f t="shared" si="0"/>
        <v>8963.5300000000007</v>
      </c>
      <c r="H57" s="76">
        <v>12</v>
      </c>
      <c r="I57" s="76">
        <v>1</v>
      </c>
      <c r="J57" s="76">
        <v>11</v>
      </c>
      <c r="K57" s="76">
        <v>7</v>
      </c>
      <c r="L57" s="76">
        <v>13</v>
      </c>
      <c r="M57" s="77">
        <v>4</v>
      </c>
      <c r="N57" s="78">
        <f t="shared" si="1"/>
        <v>0.58333333333333337</v>
      </c>
      <c r="O57" s="79">
        <v>8963.5300000000007</v>
      </c>
      <c r="P57" s="79">
        <v>8963.5300000000007</v>
      </c>
      <c r="Q57" s="80">
        <f t="shared" si="2"/>
        <v>1</v>
      </c>
      <c r="R57" s="79">
        <v>8963.5300000000007</v>
      </c>
      <c r="S57" s="80">
        <f t="shared" si="3"/>
        <v>1</v>
      </c>
      <c r="T57" s="81">
        <f t="shared" si="7"/>
        <v>0</v>
      </c>
      <c r="U57" s="78">
        <f t="shared" si="5"/>
        <v>0</v>
      </c>
    </row>
    <row r="58" spans="1:21" ht="15" customHeight="1">
      <c r="A58" s="70">
        <v>51</v>
      </c>
      <c r="B58" s="71" t="s">
        <v>22</v>
      </c>
      <c r="C58" s="72"/>
      <c r="D58" s="83" t="s">
        <v>54</v>
      </c>
      <c r="E58" s="82" t="s">
        <v>30</v>
      </c>
      <c r="F58" s="71" t="s">
        <v>133</v>
      </c>
      <c r="G58" s="75">
        <f t="shared" si="0"/>
        <v>45592</v>
      </c>
      <c r="H58" s="76">
        <v>34</v>
      </c>
      <c r="I58" s="76">
        <v>4</v>
      </c>
      <c r="J58" s="76">
        <v>22</v>
      </c>
      <c r="K58" s="76">
        <v>25</v>
      </c>
      <c r="L58" s="76">
        <v>37</v>
      </c>
      <c r="M58" s="77">
        <v>12</v>
      </c>
      <c r="N58" s="78">
        <f t="shared" si="1"/>
        <v>0.73529411764705888</v>
      </c>
      <c r="O58" s="79">
        <v>45592</v>
      </c>
      <c r="P58" s="79">
        <v>45592</v>
      </c>
      <c r="Q58" s="80">
        <f t="shared" si="2"/>
        <v>1</v>
      </c>
      <c r="R58" s="79">
        <v>36359.81</v>
      </c>
      <c r="S58" s="80">
        <f t="shared" si="3"/>
        <v>0.79750416739778907</v>
      </c>
      <c r="T58" s="81">
        <f t="shared" si="7"/>
        <v>9232.1900000000023</v>
      </c>
      <c r="U58" s="78">
        <f t="shared" si="5"/>
        <v>0.20249583260221096</v>
      </c>
    </row>
    <row r="59" spans="1:21" ht="15" customHeight="1">
      <c r="A59" s="70">
        <v>52</v>
      </c>
      <c r="B59" s="71" t="s">
        <v>22</v>
      </c>
      <c r="C59" s="72"/>
      <c r="D59" s="83" t="s">
        <v>55</v>
      </c>
      <c r="E59" s="82" t="s">
        <v>56</v>
      </c>
      <c r="F59" s="71" t="s">
        <v>134</v>
      </c>
      <c r="G59" s="75">
        <f t="shared" si="0"/>
        <v>14533.64</v>
      </c>
      <c r="H59" s="76">
        <v>52</v>
      </c>
      <c r="I59" s="76">
        <v>2</v>
      </c>
      <c r="J59" s="76">
        <v>44</v>
      </c>
      <c r="K59" s="76">
        <v>21</v>
      </c>
      <c r="L59" s="76">
        <v>38</v>
      </c>
      <c r="M59" s="77">
        <v>15</v>
      </c>
      <c r="N59" s="78">
        <f t="shared" si="1"/>
        <v>0.40384615384615385</v>
      </c>
      <c r="O59" s="79">
        <v>14533.64</v>
      </c>
      <c r="P59" s="79">
        <v>14533.64</v>
      </c>
      <c r="Q59" s="80">
        <f t="shared" si="2"/>
        <v>1</v>
      </c>
      <c r="R59" s="79">
        <v>14533.64</v>
      </c>
      <c r="S59" s="80">
        <f t="shared" si="3"/>
        <v>1</v>
      </c>
      <c r="T59" s="81">
        <f t="shared" si="7"/>
        <v>0</v>
      </c>
      <c r="U59" s="78">
        <f t="shared" si="5"/>
        <v>0</v>
      </c>
    </row>
    <row r="60" spans="1:21" ht="15" customHeight="1">
      <c r="A60" s="70">
        <v>53</v>
      </c>
      <c r="B60" s="71" t="s">
        <v>257</v>
      </c>
      <c r="C60" s="72"/>
      <c r="D60" s="83" t="s">
        <v>244</v>
      </c>
      <c r="E60" s="82" t="s">
        <v>34</v>
      </c>
      <c r="F60" s="71" t="s">
        <v>245</v>
      </c>
      <c r="G60" s="75">
        <f t="shared" si="0"/>
        <v>1631.4</v>
      </c>
      <c r="H60" s="76">
        <v>3</v>
      </c>
      <c r="I60" s="76">
        <v>0</v>
      </c>
      <c r="J60" s="76">
        <v>0</v>
      </c>
      <c r="K60" s="76">
        <v>3</v>
      </c>
      <c r="L60" s="76">
        <v>2</v>
      </c>
      <c r="M60" s="77">
        <v>2</v>
      </c>
      <c r="N60" s="78">
        <f t="shared" si="1"/>
        <v>1</v>
      </c>
      <c r="O60" s="79">
        <v>1631.4</v>
      </c>
      <c r="P60" s="79">
        <v>1631.4</v>
      </c>
      <c r="Q60" s="80">
        <f t="shared" si="2"/>
        <v>1</v>
      </c>
      <c r="R60" s="79">
        <v>1218</v>
      </c>
      <c r="S60" s="80">
        <f t="shared" si="3"/>
        <v>0.74659801397572634</v>
      </c>
      <c r="T60" s="81">
        <f t="shared" si="7"/>
        <v>413.40000000000009</v>
      </c>
      <c r="U60" s="78">
        <f t="shared" si="5"/>
        <v>0.25340198602427366</v>
      </c>
    </row>
    <row r="61" spans="1:21" ht="15" customHeight="1">
      <c r="A61" s="70">
        <v>54</v>
      </c>
      <c r="B61" s="71" t="s">
        <v>22</v>
      </c>
      <c r="C61" s="72"/>
      <c r="D61" s="73" t="s">
        <v>135</v>
      </c>
      <c r="E61" s="82" t="s">
        <v>34</v>
      </c>
      <c r="F61" s="71" t="s">
        <v>136</v>
      </c>
      <c r="G61" s="75">
        <f t="shared" si="0"/>
        <v>15504.27</v>
      </c>
      <c r="H61" s="76">
        <v>21</v>
      </c>
      <c r="I61" s="76">
        <v>0</v>
      </c>
      <c r="J61" s="76">
        <v>16</v>
      </c>
      <c r="K61" s="76">
        <v>11</v>
      </c>
      <c r="L61" s="76">
        <v>21</v>
      </c>
      <c r="M61" s="77">
        <v>7</v>
      </c>
      <c r="N61" s="78">
        <f t="shared" si="1"/>
        <v>0.52380952380952384</v>
      </c>
      <c r="O61" s="79">
        <v>15504.27</v>
      </c>
      <c r="P61" s="79">
        <v>15504.27</v>
      </c>
      <c r="Q61" s="80">
        <f t="shared" si="2"/>
        <v>1</v>
      </c>
      <c r="R61" s="79">
        <v>15504.27</v>
      </c>
      <c r="S61" s="80">
        <f t="shared" si="3"/>
        <v>1</v>
      </c>
      <c r="T61" s="81">
        <f t="shared" si="7"/>
        <v>0</v>
      </c>
      <c r="U61" s="78">
        <f t="shared" si="5"/>
        <v>0</v>
      </c>
    </row>
    <row r="62" spans="1:21" ht="15" customHeight="1">
      <c r="A62" s="70">
        <v>55</v>
      </c>
      <c r="B62" s="71" t="s">
        <v>22</v>
      </c>
      <c r="C62" s="72"/>
      <c r="D62" s="83" t="s">
        <v>57</v>
      </c>
      <c r="E62" s="82" t="s">
        <v>26</v>
      </c>
      <c r="F62" s="71" t="s">
        <v>137</v>
      </c>
      <c r="G62" s="75">
        <f t="shared" si="0"/>
        <v>32323.69</v>
      </c>
      <c r="H62" s="76">
        <v>39</v>
      </c>
      <c r="I62" s="76">
        <v>1</v>
      </c>
      <c r="J62" s="76">
        <v>29</v>
      </c>
      <c r="K62" s="76">
        <v>25</v>
      </c>
      <c r="L62" s="76">
        <v>30</v>
      </c>
      <c r="M62" s="77">
        <v>5</v>
      </c>
      <c r="N62" s="78">
        <f t="shared" si="1"/>
        <v>0.64102564102564108</v>
      </c>
      <c r="O62" s="79">
        <v>32323.69</v>
      </c>
      <c r="P62" s="79">
        <v>32323.69</v>
      </c>
      <c r="Q62" s="80">
        <f t="shared" si="2"/>
        <v>1</v>
      </c>
      <c r="R62" s="79">
        <v>30820.27</v>
      </c>
      <c r="S62" s="80">
        <f t="shared" si="3"/>
        <v>0.95348860232232158</v>
      </c>
      <c r="T62" s="81">
        <f t="shared" si="7"/>
        <v>1503.4199999999983</v>
      </c>
      <c r="U62" s="78">
        <f t="shared" si="5"/>
        <v>4.6511397677678458E-2</v>
      </c>
    </row>
    <row r="63" spans="1:21" ht="15" customHeight="1">
      <c r="A63" s="70">
        <v>56</v>
      </c>
      <c r="B63" s="71" t="s">
        <v>22</v>
      </c>
      <c r="C63" s="72"/>
      <c r="D63" s="83" t="s">
        <v>206</v>
      </c>
      <c r="E63" s="82" t="s">
        <v>75</v>
      </c>
      <c r="F63" s="71" t="s">
        <v>207</v>
      </c>
      <c r="G63" s="75">
        <f t="shared" si="0"/>
        <v>19140.03</v>
      </c>
      <c r="H63" s="76">
        <v>16</v>
      </c>
      <c r="I63" s="76">
        <v>0</v>
      </c>
      <c r="J63" s="76">
        <v>14</v>
      </c>
      <c r="K63" s="76">
        <v>14</v>
      </c>
      <c r="L63" s="76">
        <v>20</v>
      </c>
      <c r="M63" s="77">
        <v>7</v>
      </c>
      <c r="N63" s="78">
        <v>0</v>
      </c>
      <c r="O63" s="79">
        <v>19140.03</v>
      </c>
      <c r="P63" s="79">
        <v>19140.03</v>
      </c>
      <c r="Q63" s="80">
        <f t="shared" si="2"/>
        <v>1</v>
      </c>
      <c r="R63" s="79">
        <v>16603.39</v>
      </c>
      <c r="S63" s="80">
        <f t="shared" si="3"/>
        <v>0.86746938223189829</v>
      </c>
      <c r="T63" s="81">
        <f t="shared" si="7"/>
        <v>2536.6399999999994</v>
      </c>
      <c r="U63" s="78">
        <f t="shared" si="5"/>
        <v>0.13253061776810171</v>
      </c>
    </row>
    <row r="64" spans="1:21" ht="15" customHeight="1">
      <c r="A64" s="70">
        <v>57</v>
      </c>
      <c r="B64" s="71" t="s">
        <v>22</v>
      </c>
      <c r="C64" s="72"/>
      <c r="D64" s="73" t="s">
        <v>138</v>
      </c>
      <c r="E64" s="73" t="s">
        <v>47</v>
      </c>
      <c r="F64" s="71" t="s">
        <v>139</v>
      </c>
      <c r="G64" s="75">
        <f t="shared" si="0"/>
        <v>3595.51</v>
      </c>
      <c r="H64" s="76">
        <v>16</v>
      </c>
      <c r="I64" s="76">
        <v>1</v>
      </c>
      <c r="J64" s="76">
        <v>5</v>
      </c>
      <c r="K64" s="76">
        <v>10</v>
      </c>
      <c r="L64" s="76">
        <v>11</v>
      </c>
      <c r="M64" s="77">
        <v>9</v>
      </c>
      <c r="N64" s="78">
        <f t="shared" ref="N64:N74" si="8">IF(H64=0,0,K64/H64)</f>
        <v>0.625</v>
      </c>
      <c r="O64" s="79">
        <v>3595.51</v>
      </c>
      <c r="P64" s="79">
        <v>3595.51</v>
      </c>
      <c r="Q64" s="80">
        <f t="shared" si="2"/>
        <v>1</v>
      </c>
      <c r="R64" s="79">
        <v>3595.51</v>
      </c>
      <c r="S64" s="80">
        <f t="shared" si="3"/>
        <v>1</v>
      </c>
      <c r="T64" s="81">
        <f t="shared" si="7"/>
        <v>0</v>
      </c>
      <c r="U64" s="78">
        <f t="shared" si="5"/>
        <v>0</v>
      </c>
    </row>
    <row r="65" spans="1:21" ht="15" customHeight="1">
      <c r="A65" s="70">
        <v>58</v>
      </c>
      <c r="B65" s="71" t="s">
        <v>22</v>
      </c>
      <c r="C65" s="72"/>
      <c r="D65" s="83" t="s">
        <v>73</v>
      </c>
      <c r="E65" s="73" t="s">
        <v>26</v>
      </c>
      <c r="F65" s="71" t="s">
        <v>140</v>
      </c>
      <c r="G65" s="75">
        <f t="shared" si="0"/>
        <v>0</v>
      </c>
      <c r="H65" s="76">
        <v>6</v>
      </c>
      <c r="I65" s="76">
        <v>3</v>
      </c>
      <c r="J65" s="76">
        <v>3</v>
      </c>
      <c r="K65" s="76">
        <v>2</v>
      </c>
      <c r="L65" s="76">
        <v>4</v>
      </c>
      <c r="M65" s="77">
        <v>2</v>
      </c>
      <c r="N65" s="78">
        <f t="shared" si="8"/>
        <v>0.33333333333333331</v>
      </c>
      <c r="O65" s="79"/>
      <c r="P65" s="79"/>
      <c r="Q65" s="80">
        <f t="shared" si="2"/>
        <v>0</v>
      </c>
      <c r="R65" s="79"/>
      <c r="S65" s="80">
        <f t="shared" si="3"/>
        <v>0</v>
      </c>
      <c r="T65" s="81">
        <f t="shared" si="7"/>
        <v>0</v>
      </c>
      <c r="U65" s="78">
        <f t="shared" si="5"/>
        <v>0</v>
      </c>
    </row>
    <row r="66" spans="1:21" ht="15" customHeight="1">
      <c r="A66" s="70">
        <v>59</v>
      </c>
      <c r="B66" s="71" t="s">
        <v>22</v>
      </c>
      <c r="C66" s="72"/>
      <c r="D66" s="73" t="s">
        <v>141</v>
      </c>
      <c r="E66" s="91" t="s">
        <v>142</v>
      </c>
      <c r="F66" s="71" t="s">
        <v>143</v>
      </c>
      <c r="G66" s="75">
        <f t="shared" si="0"/>
        <v>1767.29</v>
      </c>
      <c r="H66" s="76">
        <v>8</v>
      </c>
      <c r="I66" s="76">
        <v>0</v>
      </c>
      <c r="J66" s="76">
        <v>7</v>
      </c>
      <c r="K66" s="76">
        <v>4</v>
      </c>
      <c r="L66" s="76">
        <v>5</v>
      </c>
      <c r="M66" s="77">
        <v>0</v>
      </c>
      <c r="N66" s="78">
        <f t="shared" si="8"/>
        <v>0.5</v>
      </c>
      <c r="O66" s="79">
        <v>1767.29</v>
      </c>
      <c r="P66" s="79">
        <v>1767.29</v>
      </c>
      <c r="Q66" s="80">
        <f t="shared" si="2"/>
        <v>1</v>
      </c>
      <c r="R66" s="79">
        <v>1767.29</v>
      </c>
      <c r="S66" s="80">
        <f t="shared" si="3"/>
        <v>1</v>
      </c>
      <c r="T66" s="81">
        <f t="shared" si="7"/>
        <v>0</v>
      </c>
      <c r="U66" s="78">
        <f t="shared" si="5"/>
        <v>0</v>
      </c>
    </row>
    <row r="67" spans="1:21" ht="15" customHeight="1">
      <c r="A67" s="70">
        <v>60</v>
      </c>
      <c r="B67" s="71" t="s">
        <v>22</v>
      </c>
      <c r="C67" s="72"/>
      <c r="D67" s="83" t="s">
        <v>144</v>
      </c>
      <c r="E67" s="82" t="s">
        <v>34</v>
      </c>
      <c r="F67" s="71" t="s">
        <v>184</v>
      </c>
      <c r="G67" s="75">
        <f t="shared" si="0"/>
        <v>14264.82</v>
      </c>
      <c r="H67" s="76">
        <v>15</v>
      </c>
      <c r="I67" s="76">
        <v>2</v>
      </c>
      <c r="J67" s="76">
        <v>12</v>
      </c>
      <c r="K67" s="76">
        <v>13</v>
      </c>
      <c r="L67" s="76">
        <v>18</v>
      </c>
      <c r="M67" s="77">
        <v>7</v>
      </c>
      <c r="N67" s="78">
        <f t="shared" si="8"/>
        <v>0.8666666666666667</v>
      </c>
      <c r="O67" s="79">
        <v>14264.82</v>
      </c>
      <c r="P67" s="79">
        <v>14264.82</v>
      </c>
      <c r="Q67" s="80">
        <f t="shared" si="2"/>
        <v>1</v>
      </c>
      <c r="R67" s="79">
        <v>14264.82</v>
      </c>
      <c r="S67" s="80">
        <f t="shared" si="3"/>
        <v>1</v>
      </c>
      <c r="T67" s="81">
        <f t="shared" si="7"/>
        <v>0</v>
      </c>
      <c r="U67" s="78">
        <f t="shared" si="5"/>
        <v>0</v>
      </c>
    </row>
    <row r="68" spans="1:21" ht="15" customHeight="1">
      <c r="A68" s="70">
        <v>61</v>
      </c>
      <c r="B68" s="71" t="s">
        <v>22</v>
      </c>
      <c r="C68" s="72"/>
      <c r="D68" s="83" t="s">
        <v>146</v>
      </c>
      <c r="E68" s="82" t="s">
        <v>34</v>
      </c>
      <c r="F68" s="71" t="s">
        <v>147</v>
      </c>
      <c r="G68" s="75">
        <f t="shared" si="0"/>
        <v>0</v>
      </c>
      <c r="H68" s="76">
        <f>SUM(I68+J68)</f>
        <v>0</v>
      </c>
      <c r="I68" s="76">
        <v>0</v>
      </c>
      <c r="J68" s="76">
        <v>0</v>
      </c>
      <c r="K68" s="76">
        <v>0</v>
      </c>
      <c r="L68" s="76">
        <v>0</v>
      </c>
      <c r="M68" s="77">
        <v>0</v>
      </c>
      <c r="N68" s="78">
        <f t="shared" si="8"/>
        <v>0</v>
      </c>
      <c r="O68" s="79"/>
      <c r="P68" s="79"/>
      <c r="Q68" s="80">
        <f t="shared" si="2"/>
        <v>0</v>
      </c>
      <c r="R68" s="79"/>
      <c r="S68" s="80">
        <f t="shared" si="3"/>
        <v>0</v>
      </c>
      <c r="T68" s="81">
        <f t="shared" si="7"/>
        <v>0</v>
      </c>
      <c r="U68" s="78">
        <f t="shared" si="5"/>
        <v>0</v>
      </c>
    </row>
    <row r="69" spans="1:21" ht="15" customHeight="1">
      <c r="A69" s="70">
        <v>62</v>
      </c>
      <c r="B69" s="71" t="s">
        <v>22</v>
      </c>
      <c r="C69" s="72"/>
      <c r="D69" s="92" t="s">
        <v>148</v>
      </c>
      <c r="E69" s="73" t="s">
        <v>34</v>
      </c>
      <c r="F69" s="71" t="s">
        <v>149</v>
      </c>
      <c r="G69" s="75">
        <f t="shared" si="0"/>
        <v>0</v>
      </c>
      <c r="H69" s="76">
        <v>14</v>
      </c>
      <c r="I69" s="76">
        <v>4</v>
      </c>
      <c r="J69" s="76">
        <v>8</v>
      </c>
      <c r="K69" s="76">
        <v>1</v>
      </c>
      <c r="L69" s="76">
        <v>0</v>
      </c>
      <c r="M69" s="77">
        <v>1</v>
      </c>
      <c r="N69" s="78">
        <f t="shared" si="8"/>
        <v>7.1428571428571425E-2</v>
      </c>
      <c r="O69" s="79"/>
      <c r="P69" s="79"/>
      <c r="Q69" s="80">
        <f t="shared" si="2"/>
        <v>0</v>
      </c>
      <c r="R69" s="79"/>
      <c r="S69" s="80">
        <f t="shared" si="3"/>
        <v>0</v>
      </c>
      <c r="T69" s="81">
        <f t="shared" si="7"/>
        <v>0</v>
      </c>
      <c r="U69" s="78">
        <f t="shared" si="5"/>
        <v>0</v>
      </c>
    </row>
    <row r="70" spans="1:21" ht="15" customHeight="1">
      <c r="A70" s="70">
        <v>63</v>
      </c>
      <c r="B70" s="71" t="s">
        <v>22</v>
      </c>
      <c r="C70" s="72"/>
      <c r="D70" s="92" t="s">
        <v>150</v>
      </c>
      <c r="E70" s="73" t="s">
        <v>34</v>
      </c>
      <c r="F70" s="71" t="s">
        <v>151</v>
      </c>
      <c r="G70" s="75">
        <f t="shared" ref="G70:G92" si="9">(P70)</f>
        <v>543.83000000000004</v>
      </c>
      <c r="H70" s="76">
        <v>17</v>
      </c>
      <c r="I70" s="76">
        <v>0</v>
      </c>
      <c r="J70" s="76">
        <v>14</v>
      </c>
      <c r="K70" s="76">
        <v>1</v>
      </c>
      <c r="L70" s="76">
        <v>2</v>
      </c>
      <c r="M70" s="77">
        <v>1</v>
      </c>
      <c r="N70" s="78">
        <f t="shared" si="8"/>
        <v>5.8823529411764705E-2</v>
      </c>
      <c r="O70" s="79">
        <v>543.83000000000004</v>
      </c>
      <c r="P70" s="79">
        <v>543.83000000000004</v>
      </c>
      <c r="Q70" s="80">
        <f t="shared" ref="Q70:Q93" si="10">IF(O70=0,0,P70/O70)</f>
        <v>1</v>
      </c>
      <c r="R70" s="79">
        <v>543.83000000000004</v>
      </c>
      <c r="S70" s="80">
        <f t="shared" ref="S70:S93" si="11">IF(P70=0,0,R70/P70)</f>
        <v>1</v>
      </c>
      <c r="T70" s="81">
        <f t="shared" si="7"/>
        <v>0</v>
      </c>
      <c r="U70" s="78">
        <f t="shared" ref="U70:U93" si="12">IF(P70=0,0,T70/P70)</f>
        <v>0</v>
      </c>
    </row>
    <row r="71" spans="1:21" ht="15" customHeight="1">
      <c r="A71" s="70">
        <v>64</v>
      </c>
      <c r="B71" s="71" t="s">
        <v>22</v>
      </c>
      <c r="C71" s="72"/>
      <c r="D71" s="92" t="s">
        <v>152</v>
      </c>
      <c r="E71" s="73" t="s">
        <v>34</v>
      </c>
      <c r="F71" s="71" t="s">
        <v>153</v>
      </c>
      <c r="G71" s="75">
        <f t="shared" si="9"/>
        <v>20122.7</v>
      </c>
      <c r="H71" s="76">
        <v>22</v>
      </c>
      <c r="I71" s="76">
        <v>3</v>
      </c>
      <c r="J71" s="76">
        <v>15</v>
      </c>
      <c r="K71" s="76">
        <v>15</v>
      </c>
      <c r="L71" s="76">
        <v>20</v>
      </c>
      <c r="M71" s="77">
        <v>10</v>
      </c>
      <c r="N71" s="78">
        <f t="shared" si="8"/>
        <v>0.68181818181818177</v>
      </c>
      <c r="O71" s="79">
        <v>20122.7</v>
      </c>
      <c r="P71" s="79">
        <v>20122.7</v>
      </c>
      <c r="Q71" s="80">
        <f t="shared" si="10"/>
        <v>1</v>
      </c>
      <c r="R71" s="79">
        <v>20122.7</v>
      </c>
      <c r="S71" s="80">
        <f t="shared" si="11"/>
        <v>1</v>
      </c>
      <c r="T71" s="81">
        <f t="shared" si="7"/>
        <v>0</v>
      </c>
      <c r="U71" s="78">
        <f t="shared" si="12"/>
        <v>0</v>
      </c>
    </row>
    <row r="72" spans="1:21" ht="15" customHeight="1">
      <c r="A72" s="70">
        <v>65</v>
      </c>
      <c r="B72" s="71" t="s">
        <v>22</v>
      </c>
      <c r="C72" s="72"/>
      <c r="D72" s="83" t="s">
        <v>154</v>
      </c>
      <c r="E72" s="73" t="s">
        <v>155</v>
      </c>
      <c r="F72" s="71" t="s">
        <v>156</v>
      </c>
      <c r="G72" s="75">
        <f t="shared" si="9"/>
        <v>4096.87</v>
      </c>
      <c r="H72" s="76">
        <f>SUM(I72+J72)</f>
        <v>6</v>
      </c>
      <c r="I72" s="76">
        <v>0</v>
      </c>
      <c r="J72" s="76">
        <v>6</v>
      </c>
      <c r="K72" s="76">
        <v>5</v>
      </c>
      <c r="L72" s="76">
        <v>7</v>
      </c>
      <c r="M72" s="77">
        <v>1</v>
      </c>
      <c r="N72" s="78">
        <f t="shared" si="8"/>
        <v>0.83333333333333337</v>
      </c>
      <c r="O72" s="79">
        <v>4096.87</v>
      </c>
      <c r="P72" s="79">
        <v>4096.87</v>
      </c>
      <c r="Q72" s="80">
        <f t="shared" si="10"/>
        <v>1</v>
      </c>
      <c r="R72" s="79">
        <v>4096.87</v>
      </c>
      <c r="S72" s="80">
        <f t="shared" si="11"/>
        <v>1</v>
      </c>
      <c r="T72" s="81">
        <f t="shared" si="7"/>
        <v>0</v>
      </c>
      <c r="U72" s="78">
        <f t="shared" si="12"/>
        <v>0</v>
      </c>
    </row>
    <row r="73" spans="1:21" ht="15" customHeight="1">
      <c r="A73" s="70">
        <v>66</v>
      </c>
      <c r="B73" s="71" t="s">
        <v>22</v>
      </c>
      <c r="C73" s="72"/>
      <c r="D73" s="89" t="s">
        <v>33</v>
      </c>
      <c r="E73" s="86" t="s">
        <v>34</v>
      </c>
      <c r="F73" s="71" t="s">
        <v>157</v>
      </c>
      <c r="G73" s="75">
        <f t="shared" si="9"/>
        <v>23608.17</v>
      </c>
      <c r="H73" s="76">
        <v>24</v>
      </c>
      <c r="I73" s="76">
        <v>6</v>
      </c>
      <c r="J73" s="76">
        <v>14</v>
      </c>
      <c r="K73" s="76">
        <v>17</v>
      </c>
      <c r="L73" s="76">
        <v>22</v>
      </c>
      <c r="M73" s="77">
        <v>9</v>
      </c>
      <c r="N73" s="78">
        <f t="shared" si="8"/>
        <v>0.70833333333333337</v>
      </c>
      <c r="O73" s="79">
        <v>23608.17</v>
      </c>
      <c r="P73" s="79">
        <v>23608.17</v>
      </c>
      <c r="Q73" s="80">
        <f t="shared" si="10"/>
        <v>1</v>
      </c>
      <c r="R73" s="79">
        <v>23608.17</v>
      </c>
      <c r="S73" s="80">
        <f t="shared" si="11"/>
        <v>1</v>
      </c>
      <c r="T73" s="81">
        <f t="shared" si="7"/>
        <v>0</v>
      </c>
      <c r="U73" s="78">
        <f t="shared" si="12"/>
        <v>0</v>
      </c>
    </row>
    <row r="74" spans="1:21" ht="15" customHeight="1">
      <c r="A74" s="70">
        <v>67</v>
      </c>
      <c r="B74" s="71" t="s">
        <v>22</v>
      </c>
      <c r="C74" s="72"/>
      <c r="D74" s="73" t="s">
        <v>74</v>
      </c>
      <c r="E74" s="90" t="s">
        <v>75</v>
      </c>
      <c r="F74" s="71" t="s">
        <v>158</v>
      </c>
      <c r="G74" s="75">
        <f t="shared" si="9"/>
        <v>24335.16</v>
      </c>
      <c r="H74" s="76">
        <v>31</v>
      </c>
      <c r="I74" s="76">
        <v>5</v>
      </c>
      <c r="J74" s="76">
        <v>24</v>
      </c>
      <c r="K74" s="76">
        <v>20</v>
      </c>
      <c r="L74" s="76">
        <v>34</v>
      </c>
      <c r="M74" s="77">
        <v>4</v>
      </c>
      <c r="N74" s="78">
        <f t="shared" si="8"/>
        <v>0.64516129032258063</v>
      </c>
      <c r="O74" s="79">
        <v>24335.16</v>
      </c>
      <c r="P74" s="79">
        <v>24335.16</v>
      </c>
      <c r="Q74" s="80">
        <f t="shared" si="10"/>
        <v>1</v>
      </c>
      <c r="R74" s="79">
        <v>24335.16</v>
      </c>
      <c r="S74" s="80">
        <f t="shared" si="11"/>
        <v>1</v>
      </c>
      <c r="T74" s="81">
        <f t="shared" si="7"/>
        <v>0</v>
      </c>
      <c r="U74" s="78">
        <f t="shared" si="12"/>
        <v>0</v>
      </c>
    </row>
    <row r="75" spans="1:21" ht="15" customHeight="1">
      <c r="A75" s="70">
        <v>68</v>
      </c>
      <c r="B75" s="71" t="s">
        <v>22</v>
      </c>
      <c r="C75" s="72"/>
      <c r="D75" s="73" t="s">
        <v>208</v>
      </c>
      <c r="E75" s="90" t="s">
        <v>32</v>
      </c>
      <c r="F75" s="93" t="s">
        <v>209</v>
      </c>
      <c r="G75" s="75">
        <f t="shared" si="9"/>
        <v>15377.95</v>
      </c>
      <c r="H75" s="76">
        <v>21</v>
      </c>
      <c r="I75" s="76">
        <v>0</v>
      </c>
      <c r="J75" s="76">
        <v>11</v>
      </c>
      <c r="K75" s="76">
        <v>11</v>
      </c>
      <c r="L75" s="76">
        <v>18</v>
      </c>
      <c r="M75" s="77">
        <v>3</v>
      </c>
      <c r="N75" s="78">
        <v>0</v>
      </c>
      <c r="O75" s="79">
        <v>15377.95</v>
      </c>
      <c r="P75" s="79">
        <v>15377.95</v>
      </c>
      <c r="Q75" s="80">
        <f t="shared" si="10"/>
        <v>1</v>
      </c>
      <c r="R75" s="79">
        <v>15377.95</v>
      </c>
      <c r="S75" s="80">
        <f t="shared" si="11"/>
        <v>1</v>
      </c>
      <c r="T75" s="81">
        <f t="shared" si="7"/>
        <v>0</v>
      </c>
      <c r="U75" s="78">
        <f t="shared" si="12"/>
        <v>0</v>
      </c>
    </row>
    <row r="76" spans="1:21" ht="15" customHeight="1">
      <c r="A76" s="70">
        <v>69</v>
      </c>
      <c r="B76" s="71" t="s">
        <v>22</v>
      </c>
      <c r="C76" s="72"/>
      <c r="D76" s="83" t="s">
        <v>58</v>
      </c>
      <c r="E76" s="82" t="s">
        <v>59</v>
      </c>
      <c r="F76" s="71" t="s">
        <v>159</v>
      </c>
      <c r="G76" s="75">
        <f t="shared" si="9"/>
        <v>15394.14</v>
      </c>
      <c r="H76" s="76">
        <v>20</v>
      </c>
      <c r="I76" s="76">
        <v>5</v>
      </c>
      <c r="J76" s="76">
        <v>15</v>
      </c>
      <c r="K76" s="76">
        <v>17</v>
      </c>
      <c r="L76" s="76">
        <v>25</v>
      </c>
      <c r="M76" s="77">
        <v>7</v>
      </c>
      <c r="N76" s="78">
        <f t="shared" ref="N76:N86" si="13">IF(H76=0,0,K76/H76)</f>
        <v>0.85</v>
      </c>
      <c r="O76" s="79">
        <v>15394.14</v>
      </c>
      <c r="P76" s="79">
        <v>15394.14</v>
      </c>
      <c r="Q76" s="80">
        <f t="shared" si="10"/>
        <v>1</v>
      </c>
      <c r="R76" s="79">
        <v>15394.83</v>
      </c>
      <c r="S76" s="80">
        <f t="shared" si="11"/>
        <v>1.0000448222505447</v>
      </c>
      <c r="T76" s="81">
        <f t="shared" si="7"/>
        <v>-0.69000000000050932</v>
      </c>
      <c r="U76" s="78">
        <f t="shared" si="12"/>
        <v>-4.4822250544720874E-5</v>
      </c>
    </row>
    <row r="77" spans="1:21" ht="15" customHeight="1">
      <c r="A77" s="70">
        <v>70</v>
      </c>
      <c r="B77" s="71" t="s">
        <v>22</v>
      </c>
      <c r="C77" s="72"/>
      <c r="D77" s="92" t="s">
        <v>160</v>
      </c>
      <c r="E77" s="86" t="s">
        <v>34</v>
      </c>
      <c r="F77" s="71" t="s">
        <v>161</v>
      </c>
      <c r="G77" s="75">
        <f t="shared" si="9"/>
        <v>5324.71</v>
      </c>
      <c r="H77" s="76">
        <v>8</v>
      </c>
      <c r="I77" s="76">
        <v>0</v>
      </c>
      <c r="J77" s="76">
        <v>7</v>
      </c>
      <c r="K77" s="76">
        <v>6</v>
      </c>
      <c r="L77" s="76">
        <v>8</v>
      </c>
      <c r="M77" s="77">
        <v>5</v>
      </c>
      <c r="N77" s="78">
        <f t="shared" si="13"/>
        <v>0.75</v>
      </c>
      <c r="O77" s="79">
        <v>5324.71</v>
      </c>
      <c r="P77" s="79">
        <v>5324.71</v>
      </c>
      <c r="Q77" s="80">
        <f t="shared" si="10"/>
        <v>1</v>
      </c>
      <c r="R77" s="79">
        <v>5324.71</v>
      </c>
      <c r="S77" s="80">
        <f t="shared" si="11"/>
        <v>1</v>
      </c>
      <c r="T77" s="81">
        <f t="shared" si="7"/>
        <v>0</v>
      </c>
      <c r="U77" s="78">
        <f t="shared" si="12"/>
        <v>0</v>
      </c>
    </row>
    <row r="78" spans="1:21" ht="15" customHeight="1">
      <c r="A78" s="70">
        <v>71</v>
      </c>
      <c r="B78" s="71" t="s">
        <v>22</v>
      </c>
      <c r="C78" s="72"/>
      <c r="D78" s="92" t="s">
        <v>162</v>
      </c>
      <c r="E78" s="86" t="s">
        <v>34</v>
      </c>
      <c r="F78" s="71" t="s">
        <v>163</v>
      </c>
      <c r="G78" s="75">
        <f t="shared" si="9"/>
        <v>15166.76</v>
      </c>
      <c r="H78" s="76">
        <v>14</v>
      </c>
      <c r="I78" s="76">
        <v>0</v>
      </c>
      <c r="J78" s="76">
        <v>13</v>
      </c>
      <c r="K78" s="76">
        <v>11</v>
      </c>
      <c r="L78" s="76">
        <v>16</v>
      </c>
      <c r="M78" s="77">
        <v>5</v>
      </c>
      <c r="N78" s="78">
        <f t="shared" si="13"/>
        <v>0.7857142857142857</v>
      </c>
      <c r="O78" s="79">
        <v>15166.76</v>
      </c>
      <c r="P78" s="79">
        <v>15166.76</v>
      </c>
      <c r="Q78" s="80">
        <f t="shared" si="10"/>
        <v>1</v>
      </c>
      <c r="R78" s="79">
        <v>15166.76</v>
      </c>
      <c r="S78" s="80">
        <f t="shared" si="11"/>
        <v>1</v>
      </c>
      <c r="T78" s="81">
        <f t="shared" si="7"/>
        <v>0</v>
      </c>
      <c r="U78" s="78">
        <f t="shared" si="12"/>
        <v>0</v>
      </c>
    </row>
    <row r="79" spans="1:21" ht="15" customHeight="1">
      <c r="A79" s="70">
        <v>72</v>
      </c>
      <c r="B79" s="71" t="s">
        <v>22</v>
      </c>
      <c r="C79" s="72"/>
      <c r="D79" s="73" t="s">
        <v>76</v>
      </c>
      <c r="E79" s="82" t="s">
        <v>26</v>
      </c>
      <c r="F79" s="71" t="s">
        <v>185</v>
      </c>
      <c r="G79" s="75">
        <f t="shared" si="9"/>
        <v>7589.23</v>
      </c>
      <c r="H79" s="76">
        <v>22</v>
      </c>
      <c r="I79" s="76">
        <v>4</v>
      </c>
      <c r="J79" s="76">
        <v>10</v>
      </c>
      <c r="K79" s="76">
        <v>10</v>
      </c>
      <c r="L79" s="76">
        <v>10</v>
      </c>
      <c r="M79" s="77">
        <v>7</v>
      </c>
      <c r="N79" s="78">
        <f t="shared" si="13"/>
        <v>0.45454545454545453</v>
      </c>
      <c r="O79" s="79">
        <v>7589.23</v>
      </c>
      <c r="P79" s="79">
        <v>7589.23</v>
      </c>
      <c r="Q79" s="80">
        <f t="shared" si="10"/>
        <v>1</v>
      </c>
      <c r="R79" s="79">
        <v>7179.96</v>
      </c>
      <c r="S79" s="80">
        <f t="shared" si="11"/>
        <v>0.94607226293049496</v>
      </c>
      <c r="T79" s="81">
        <f t="shared" si="7"/>
        <v>409.26999999999953</v>
      </c>
      <c r="U79" s="78">
        <f t="shared" si="12"/>
        <v>5.3927737069505016E-2</v>
      </c>
    </row>
    <row r="80" spans="1:21" ht="15" customHeight="1">
      <c r="A80" s="70">
        <v>73</v>
      </c>
      <c r="B80" s="71" t="s">
        <v>22</v>
      </c>
      <c r="C80" s="72"/>
      <c r="D80" s="73" t="s">
        <v>165</v>
      </c>
      <c r="E80" s="86" t="s">
        <v>34</v>
      </c>
      <c r="F80" s="71" t="s">
        <v>166</v>
      </c>
      <c r="G80" s="75">
        <f t="shared" si="9"/>
        <v>12820.24</v>
      </c>
      <c r="H80" s="76">
        <v>16</v>
      </c>
      <c r="I80" s="76">
        <v>6</v>
      </c>
      <c r="J80" s="76">
        <v>7</v>
      </c>
      <c r="K80" s="76">
        <v>13</v>
      </c>
      <c r="L80" s="76">
        <v>15</v>
      </c>
      <c r="M80" s="77">
        <v>12</v>
      </c>
      <c r="N80" s="78">
        <f t="shared" si="13"/>
        <v>0.8125</v>
      </c>
      <c r="O80" s="79">
        <v>12820.24</v>
      </c>
      <c r="P80" s="79">
        <v>12820.24</v>
      </c>
      <c r="Q80" s="80">
        <f t="shared" si="10"/>
        <v>1</v>
      </c>
      <c r="R80" s="79">
        <v>12820.24</v>
      </c>
      <c r="S80" s="80">
        <f t="shared" si="11"/>
        <v>1</v>
      </c>
      <c r="T80" s="81">
        <f t="shared" si="7"/>
        <v>0</v>
      </c>
      <c r="U80" s="78">
        <f t="shared" si="12"/>
        <v>0</v>
      </c>
    </row>
    <row r="81" spans="1:21" ht="15" customHeight="1">
      <c r="A81" s="70">
        <v>74</v>
      </c>
      <c r="B81" s="71" t="s">
        <v>22</v>
      </c>
      <c r="C81" s="72"/>
      <c r="D81" s="83" t="s">
        <v>77</v>
      </c>
      <c r="E81" s="82" t="s">
        <v>78</v>
      </c>
      <c r="F81" s="71" t="s">
        <v>167</v>
      </c>
      <c r="G81" s="75">
        <f t="shared" si="9"/>
        <v>68920.490000000005</v>
      </c>
      <c r="H81" s="76">
        <v>60</v>
      </c>
      <c r="I81" s="76">
        <v>8</v>
      </c>
      <c r="J81" s="76">
        <v>49</v>
      </c>
      <c r="K81" s="76">
        <v>42</v>
      </c>
      <c r="L81" s="76">
        <v>82</v>
      </c>
      <c r="M81" s="77">
        <v>12</v>
      </c>
      <c r="N81" s="78">
        <f t="shared" si="13"/>
        <v>0.7</v>
      </c>
      <c r="O81" s="79">
        <v>68920.490000000005</v>
      </c>
      <c r="P81" s="79">
        <v>68920.490000000005</v>
      </c>
      <c r="Q81" s="80">
        <f t="shared" si="10"/>
        <v>1</v>
      </c>
      <c r="R81" s="79">
        <v>54696.86</v>
      </c>
      <c r="S81" s="80">
        <f t="shared" si="11"/>
        <v>0.79362262224194857</v>
      </c>
      <c r="T81" s="81">
        <f t="shared" si="7"/>
        <v>14223.630000000005</v>
      </c>
      <c r="U81" s="78">
        <f t="shared" si="12"/>
        <v>0.2063773777580514</v>
      </c>
    </row>
    <row r="82" spans="1:21" ht="15" customHeight="1">
      <c r="A82" s="70">
        <v>75</v>
      </c>
      <c r="B82" s="71" t="s">
        <v>22</v>
      </c>
      <c r="C82" s="72"/>
      <c r="D82" s="83" t="s">
        <v>168</v>
      </c>
      <c r="E82" s="86" t="s">
        <v>34</v>
      </c>
      <c r="F82" s="71" t="s">
        <v>169</v>
      </c>
      <c r="G82" s="75">
        <f t="shared" si="9"/>
        <v>3363.67</v>
      </c>
      <c r="H82" s="76">
        <v>26</v>
      </c>
      <c r="I82" s="76">
        <v>6</v>
      </c>
      <c r="J82" s="76">
        <v>16</v>
      </c>
      <c r="K82" s="76">
        <v>6</v>
      </c>
      <c r="L82" s="76">
        <v>6</v>
      </c>
      <c r="M82" s="77">
        <v>6</v>
      </c>
      <c r="N82" s="78">
        <f t="shared" si="13"/>
        <v>0.23076923076923078</v>
      </c>
      <c r="O82" s="79">
        <v>3363.67</v>
      </c>
      <c r="P82" s="79">
        <v>3363.67</v>
      </c>
      <c r="Q82" s="80">
        <f t="shared" si="10"/>
        <v>1</v>
      </c>
      <c r="R82" s="79">
        <v>3363.67</v>
      </c>
      <c r="S82" s="80">
        <f t="shared" si="11"/>
        <v>1</v>
      </c>
      <c r="T82" s="81">
        <f t="shared" si="7"/>
        <v>0</v>
      </c>
      <c r="U82" s="78">
        <f t="shared" si="12"/>
        <v>0</v>
      </c>
    </row>
    <row r="83" spans="1:21" ht="15" customHeight="1">
      <c r="A83" s="70"/>
      <c r="B83" s="71" t="s">
        <v>22</v>
      </c>
      <c r="C83" s="72"/>
      <c r="D83" s="83" t="s">
        <v>259</v>
      </c>
      <c r="E83" s="86" t="s">
        <v>260</v>
      </c>
      <c r="F83" s="71" t="s">
        <v>261</v>
      </c>
      <c r="G83" s="75">
        <f t="shared" si="9"/>
        <v>0</v>
      </c>
      <c r="H83" s="76">
        <v>2</v>
      </c>
      <c r="I83" s="76">
        <v>0</v>
      </c>
      <c r="J83" s="76">
        <v>0</v>
      </c>
      <c r="K83" s="76">
        <v>0</v>
      </c>
      <c r="L83" s="76">
        <v>0</v>
      </c>
      <c r="M83" s="77">
        <v>0</v>
      </c>
      <c r="N83" s="78">
        <f t="shared" si="13"/>
        <v>0</v>
      </c>
      <c r="O83" s="79"/>
      <c r="P83" s="79"/>
      <c r="Q83" s="80">
        <f t="shared" si="10"/>
        <v>0</v>
      </c>
      <c r="R83" s="79"/>
      <c r="S83" s="80">
        <f t="shared" si="11"/>
        <v>0</v>
      </c>
      <c r="T83" s="81"/>
      <c r="U83" s="78">
        <f t="shared" si="12"/>
        <v>0</v>
      </c>
    </row>
    <row r="84" spans="1:21" ht="15" customHeight="1">
      <c r="A84" s="70">
        <v>76</v>
      </c>
      <c r="B84" s="71" t="s">
        <v>22</v>
      </c>
      <c r="C84" s="72"/>
      <c r="D84" s="83" t="s">
        <v>170</v>
      </c>
      <c r="E84" s="90" t="s">
        <v>51</v>
      </c>
      <c r="F84" s="71" t="s">
        <v>186</v>
      </c>
      <c r="G84" s="75">
        <f t="shared" si="9"/>
        <v>23723.07</v>
      </c>
      <c r="H84" s="76">
        <v>53</v>
      </c>
      <c r="I84" s="76">
        <v>0</v>
      </c>
      <c r="J84" s="76">
        <v>34</v>
      </c>
      <c r="K84" s="76">
        <v>33</v>
      </c>
      <c r="L84" s="76">
        <v>40</v>
      </c>
      <c r="M84" s="77">
        <v>20</v>
      </c>
      <c r="N84" s="78">
        <f t="shared" si="13"/>
        <v>0.62264150943396224</v>
      </c>
      <c r="O84" s="79">
        <v>23723.07</v>
      </c>
      <c r="P84" s="79">
        <v>23723.07</v>
      </c>
      <c r="Q84" s="80">
        <f t="shared" si="10"/>
        <v>1</v>
      </c>
      <c r="R84" s="79">
        <v>23114.799999999999</v>
      </c>
      <c r="S84" s="80">
        <f t="shared" si="11"/>
        <v>0.97435955801673224</v>
      </c>
      <c r="T84" s="81">
        <f t="shared" si="7"/>
        <v>608.27000000000044</v>
      </c>
      <c r="U84" s="78">
        <f t="shared" si="12"/>
        <v>2.5640441983267783E-2</v>
      </c>
    </row>
    <row r="85" spans="1:21" ht="15" customHeight="1">
      <c r="A85" s="70">
        <v>77</v>
      </c>
      <c r="B85" s="71" t="s">
        <v>22</v>
      </c>
      <c r="C85" s="72"/>
      <c r="D85" s="83" t="s">
        <v>60</v>
      </c>
      <c r="E85" s="82" t="s">
        <v>26</v>
      </c>
      <c r="F85" s="71" t="s">
        <v>172</v>
      </c>
      <c r="G85" s="75">
        <f t="shared" si="9"/>
        <v>65770.25</v>
      </c>
      <c r="H85" s="76">
        <v>38</v>
      </c>
      <c r="I85" s="76">
        <v>3</v>
      </c>
      <c r="J85" s="76">
        <v>25</v>
      </c>
      <c r="K85" s="76">
        <v>28</v>
      </c>
      <c r="L85" s="76">
        <v>41</v>
      </c>
      <c r="M85" s="77">
        <v>17</v>
      </c>
      <c r="N85" s="78">
        <f t="shared" si="13"/>
        <v>0.73684210526315785</v>
      </c>
      <c r="O85" s="79">
        <v>65770.25</v>
      </c>
      <c r="P85" s="79">
        <v>65770.25</v>
      </c>
      <c r="Q85" s="80">
        <f t="shared" si="10"/>
        <v>1</v>
      </c>
      <c r="R85" s="79">
        <v>61768.54</v>
      </c>
      <c r="S85" s="80">
        <f t="shared" si="11"/>
        <v>0.93915622945024535</v>
      </c>
      <c r="T85" s="81">
        <f t="shared" si="7"/>
        <v>4001.7099999999991</v>
      </c>
      <c r="U85" s="78">
        <f t="shared" si="12"/>
        <v>6.0843770549754622E-2</v>
      </c>
    </row>
    <row r="86" spans="1:21" ht="15" customHeight="1">
      <c r="A86" s="70">
        <v>78</v>
      </c>
      <c r="B86" s="71" t="s">
        <v>22</v>
      </c>
      <c r="C86" s="72"/>
      <c r="D86" s="73" t="s">
        <v>173</v>
      </c>
      <c r="E86" s="86" t="s">
        <v>34</v>
      </c>
      <c r="F86" s="71" t="s">
        <v>246</v>
      </c>
      <c r="G86" s="75">
        <f t="shared" si="9"/>
        <v>47620.6</v>
      </c>
      <c r="H86" s="76">
        <v>34</v>
      </c>
      <c r="I86" s="76">
        <v>3</v>
      </c>
      <c r="J86" s="76">
        <v>18</v>
      </c>
      <c r="K86" s="76">
        <v>23</v>
      </c>
      <c r="L86" s="76">
        <v>27</v>
      </c>
      <c r="M86" s="77">
        <v>10</v>
      </c>
      <c r="N86" s="78">
        <f t="shared" si="13"/>
        <v>0.67647058823529416</v>
      </c>
      <c r="O86" s="79">
        <v>47620.6</v>
      </c>
      <c r="P86" s="79">
        <v>47620.6</v>
      </c>
      <c r="Q86" s="80">
        <f t="shared" si="10"/>
        <v>1</v>
      </c>
      <c r="R86" s="79">
        <v>32282.52</v>
      </c>
      <c r="S86" s="80">
        <f t="shared" si="11"/>
        <v>0.67791082010726456</v>
      </c>
      <c r="T86" s="81">
        <f t="shared" si="7"/>
        <v>15338.079999999998</v>
      </c>
      <c r="U86" s="78">
        <f t="shared" si="12"/>
        <v>0.32208917989273544</v>
      </c>
    </row>
    <row r="87" spans="1:21" ht="15" customHeight="1">
      <c r="A87" s="70">
        <v>79</v>
      </c>
      <c r="B87" s="71" t="s">
        <v>22</v>
      </c>
      <c r="C87" s="72"/>
      <c r="D87" s="73" t="s">
        <v>210</v>
      </c>
      <c r="E87" s="86" t="s">
        <v>34</v>
      </c>
      <c r="F87" s="71" t="s">
        <v>211</v>
      </c>
      <c r="G87" s="75">
        <f t="shared" si="9"/>
        <v>16019.96</v>
      </c>
      <c r="H87" s="76">
        <v>16</v>
      </c>
      <c r="I87" s="76">
        <v>8</v>
      </c>
      <c r="J87" s="76">
        <v>8</v>
      </c>
      <c r="K87" s="76">
        <v>14</v>
      </c>
      <c r="L87" s="76">
        <v>17</v>
      </c>
      <c r="M87" s="77">
        <v>9</v>
      </c>
      <c r="N87" s="78">
        <v>0</v>
      </c>
      <c r="O87" s="79">
        <v>16019.96</v>
      </c>
      <c r="P87" s="79">
        <v>16019.96</v>
      </c>
      <c r="Q87" s="80">
        <f t="shared" si="10"/>
        <v>1</v>
      </c>
      <c r="R87" s="79">
        <v>13025.001</v>
      </c>
      <c r="S87" s="80">
        <f t="shared" si="11"/>
        <v>0.81304828476475599</v>
      </c>
      <c r="T87" s="81">
        <f t="shared" si="7"/>
        <v>2994.9589999999989</v>
      </c>
      <c r="U87" s="78">
        <f t="shared" si="12"/>
        <v>0.18695171523524398</v>
      </c>
    </row>
    <row r="88" spans="1:21" ht="15" customHeight="1">
      <c r="A88" s="70">
        <v>80</v>
      </c>
      <c r="B88" s="71" t="s">
        <v>22</v>
      </c>
      <c r="C88" s="72"/>
      <c r="D88" s="89" t="s">
        <v>35</v>
      </c>
      <c r="E88" s="86" t="s">
        <v>34</v>
      </c>
      <c r="F88" s="71" t="s">
        <v>175</v>
      </c>
      <c r="G88" s="75">
        <f t="shared" si="9"/>
        <v>8882.9699999999993</v>
      </c>
      <c r="H88" s="76">
        <v>18</v>
      </c>
      <c r="I88" s="76">
        <v>0</v>
      </c>
      <c r="J88" s="76">
        <v>14</v>
      </c>
      <c r="K88" s="76">
        <v>9</v>
      </c>
      <c r="L88" s="76">
        <v>10</v>
      </c>
      <c r="M88" s="77">
        <v>7</v>
      </c>
      <c r="N88" s="78">
        <f t="shared" ref="N88:N93" si="14">IF(H88=0,0,K88/H88)</f>
        <v>0.5</v>
      </c>
      <c r="O88" s="94">
        <v>8882.9699999999993</v>
      </c>
      <c r="P88" s="94">
        <v>8882.9699999999993</v>
      </c>
      <c r="Q88" s="80">
        <f t="shared" si="10"/>
        <v>1</v>
      </c>
      <c r="R88" s="94">
        <v>8882.9699999999993</v>
      </c>
      <c r="S88" s="80">
        <f t="shared" si="11"/>
        <v>1</v>
      </c>
      <c r="T88" s="81">
        <f t="shared" si="7"/>
        <v>0</v>
      </c>
      <c r="U88" s="78">
        <f t="shared" si="12"/>
        <v>0</v>
      </c>
    </row>
    <row r="89" spans="1:21" ht="15" customHeight="1">
      <c r="A89" s="70">
        <v>81</v>
      </c>
      <c r="B89" s="71" t="s">
        <v>22</v>
      </c>
      <c r="C89" s="72"/>
      <c r="D89" s="89" t="s">
        <v>61</v>
      </c>
      <c r="E89" s="82" t="s">
        <v>34</v>
      </c>
      <c r="F89" s="71" t="s">
        <v>176</v>
      </c>
      <c r="G89" s="75">
        <f t="shared" si="9"/>
        <v>6662.81</v>
      </c>
      <c r="H89" s="76">
        <v>15</v>
      </c>
      <c r="I89" s="76">
        <v>0</v>
      </c>
      <c r="J89" s="76">
        <v>12</v>
      </c>
      <c r="K89" s="76">
        <v>10</v>
      </c>
      <c r="L89" s="76">
        <v>12</v>
      </c>
      <c r="M89" s="77">
        <v>5</v>
      </c>
      <c r="N89" s="78">
        <f t="shared" si="14"/>
        <v>0.66666666666666663</v>
      </c>
      <c r="O89" s="79">
        <v>6662.81</v>
      </c>
      <c r="P89" s="79">
        <v>6662.81</v>
      </c>
      <c r="Q89" s="80">
        <f t="shared" si="10"/>
        <v>1</v>
      </c>
      <c r="R89" s="79">
        <v>6662.81</v>
      </c>
      <c r="S89" s="80">
        <f t="shared" si="11"/>
        <v>1</v>
      </c>
      <c r="T89" s="81">
        <f t="shared" si="7"/>
        <v>0</v>
      </c>
      <c r="U89" s="78">
        <f t="shared" si="12"/>
        <v>0</v>
      </c>
    </row>
    <row r="90" spans="1:21" ht="15" customHeight="1">
      <c r="A90" s="70">
        <v>82</v>
      </c>
      <c r="B90" s="71" t="s">
        <v>22</v>
      </c>
      <c r="C90" s="72"/>
      <c r="D90" s="89" t="s">
        <v>213</v>
      </c>
      <c r="E90" s="82" t="s">
        <v>34</v>
      </c>
      <c r="F90" s="71" t="s">
        <v>214</v>
      </c>
      <c r="G90" s="75">
        <f t="shared" si="9"/>
        <v>6848.69</v>
      </c>
      <c r="H90" s="76">
        <v>14</v>
      </c>
      <c r="I90" s="76">
        <v>0</v>
      </c>
      <c r="J90" s="76">
        <v>8</v>
      </c>
      <c r="K90" s="76">
        <v>9</v>
      </c>
      <c r="L90" s="76">
        <v>14</v>
      </c>
      <c r="M90" s="77">
        <v>6</v>
      </c>
      <c r="N90" s="78">
        <f t="shared" si="14"/>
        <v>0.6428571428571429</v>
      </c>
      <c r="O90" s="79">
        <v>6848.69</v>
      </c>
      <c r="P90" s="79">
        <v>6848.69</v>
      </c>
      <c r="Q90" s="80">
        <f t="shared" si="10"/>
        <v>1</v>
      </c>
      <c r="R90" s="79">
        <v>6848.69</v>
      </c>
      <c r="S90" s="80">
        <f t="shared" si="11"/>
        <v>1</v>
      </c>
      <c r="T90" s="81">
        <f t="shared" si="7"/>
        <v>0</v>
      </c>
      <c r="U90" s="78">
        <f t="shared" si="12"/>
        <v>0</v>
      </c>
    </row>
    <row r="91" spans="1:21" ht="15" customHeight="1">
      <c r="A91" s="70">
        <v>83</v>
      </c>
      <c r="B91" s="71" t="s">
        <v>22</v>
      </c>
      <c r="C91" s="72"/>
      <c r="D91" s="83" t="s">
        <v>79</v>
      </c>
      <c r="E91" s="90" t="s">
        <v>51</v>
      </c>
      <c r="F91" s="71" t="s">
        <v>177</v>
      </c>
      <c r="G91" s="75">
        <f t="shared" si="9"/>
        <v>22503.83</v>
      </c>
      <c r="H91" s="76">
        <v>59</v>
      </c>
      <c r="I91" s="76">
        <v>2</v>
      </c>
      <c r="J91" s="76">
        <v>30</v>
      </c>
      <c r="K91" s="76">
        <v>36</v>
      </c>
      <c r="L91" s="76">
        <v>40</v>
      </c>
      <c r="M91" s="77">
        <v>22</v>
      </c>
      <c r="N91" s="78">
        <f t="shared" si="14"/>
        <v>0.61016949152542377</v>
      </c>
      <c r="O91" s="79">
        <v>22503.83</v>
      </c>
      <c r="P91" s="79">
        <v>22503.83</v>
      </c>
      <c r="Q91" s="80">
        <f t="shared" si="10"/>
        <v>1</v>
      </c>
      <c r="R91" s="79">
        <v>22503.83</v>
      </c>
      <c r="S91" s="80">
        <f t="shared" si="11"/>
        <v>1</v>
      </c>
      <c r="T91" s="81">
        <f t="shared" si="7"/>
        <v>0</v>
      </c>
      <c r="U91" s="78">
        <f t="shared" si="12"/>
        <v>0</v>
      </c>
    </row>
    <row r="92" spans="1:21" ht="15" customHeight="1">
      <c r="A92" s="70">
        <v>84</v>
      </c>
      <c r="B92" s="71" t="s">
        <v>22</v>
      </c>
      <c r="C92" s="72"/>
      <c r="D92" s="73" t="s">
        <v>178</v>
      </c>
      <c r="E92" s="86" t="s">
        <v>34</v>
      </c>
      <c r="F92" s="71" t="s">
        <v>179</v>
      </c>
      <c r="G92" s="75">
        <f t="shared" si="9"/>
        <v>20697.5</v>
      </c>
      <c r="H92" s="76">
        <v>23</v>
      </c>
      <c r="I92" s="76">
        <v>3</v>
      </c>
      <c r="J92" s="76">
        <v>17</v>
      </c>
      <c r="K92" s="76">
        <v>18</v>
      </c>
      <c r="L92" s="76">
        <v>28</v>
      </c>
      <c r="M92" s="77">
        <v>9</v>
      </c>
      <c r="N92" s="78">
        <f t="shared" si="14"/>
        <v>0.78260869565217395</v>
      </c>
      <c r="O92" s="79">
        <v>20697.5</v>
      </c>
      <c r="P92" s="79">
        <v>20697.5</v>
      </c>
      <c r="Q92" s="80">
        <f t="shared" si="10"/>
        <v>1</v>
      </c>
      <c r="R92" s="79">
        <v>20697.5</v>
      </c>
      <c r="S92" s="80">
        <f t="shared" si="11"/>
        <v>1</v>
      </c>
      <c r="T92" s="81">
        <f t="shared" si="7"/>
        <v>0</v>
      </c>
      <c r="U92" s="78">
        <f t="shared" si="12"/>
        <v>0</v>
      </c>
    </row>
    <row r="93" spans="1:21" ht="15" customHeight="1">
      <c r="A93" s="120" t="s">
        <v>27</v>
      </c>
      <c r="B93" s="120"/>
      <c r="C93" s="120"/>
      <c r="D93" s="120"/>
      <c r="E93" s="120"/>
      <c r="F93" s="120"/>
      <c r="G93" s="95">
        <f t="shared" ref="G93:M93" si="15">SUM(G6:G92)</f>
        <v>1325103.97</v>
      </c>
      <c r="H93" s="96">
        <f t="shared" si="15"/>
        <v>1874</v>
      </c>
      <c r="I93" s="96">
        <f t="shared" si="15"/>
        <v>184</v>
      </c>
      <c r="J93" s="96">
        <f t="shared" si="15"/>
        <v>1212</v>
      </c>
      <c r="K93" s="96">
        <f t="shared" si="15"/>
        <v>1164</v>
      </c>
      <c r="L93" s="96">
        <f t="shared" si="15"/>
        <v>1686</v>
      </c>
      <c r="M93" s="96">
        <f t="shared" si="15"/>
        <v>637</v>
      </c>
      <c r="N93" s="97">
        <f t="shared" si="14"/>
        <v>0.62113127001067236</v>
      </c>
      <c r="O93" s="98">
        <f>SUM(O6:O92)</f>
        <v>1325103.97</v>
      </c>
      <c r="P93" s="99">
        <f>SUM(P6:P92)</f>
        <v>1325103.97</v>
      </c>
      <c r="Q93" s="100">
        <f t="shared" si="10"/>
        <v>1</v>
      </c>
      <c r="R93" s="98">
        <f>SUM(R6:R92)</f>
        <v>1253360.7109999999</v>
      </c>
      <c r="S93" s="100">
        <f t="shared" si="11"/>
        <v>0.94585839253051207</v>
      </c>
      <c r="T93" s="98">
        <f>SUM(T6:T92)</f>
        <v>71743.258999999976</v>
      </c>
      <c r="U93" s="97">
        <f t="shared" si="12"/>
        <v>5.4141607469487832E-2</v>
      </c>
    </row>
  </sheetData>
  <mergeCells count="23">
    <mergeCell ref="A93:F93"/>
    <mergeCell ref="P2:U2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R3:S3"/>
    <mergeCell ref="T3:U3"/>
  </mergeCells>
  <pageMargins left="0.7" right="0.7" top="0.75" bottom="0.75" header="0.3" footer="0.3"/>
  <pageSetup paperSize="9" orientation="portrait" r:id="rId1"/>
  <webPublishItems count="1">
    <webPublishItem id="18063" divId="sumy_lawyers_workload_fees_18063" sourceType="sheet" destinationFile="C:\Users\User\Desktop\sumy_lawyers_workload_fees.htm"/>
  </webPublishItems>
</worksheet>
</file>

<file path=xl/worksheets/sheet52.xml><?xml version="1.0" encoding="utf-8"?>
<worksheet xmlns="http://schemas.openxmlformats.org/spreadsheetml/2006/main" xmlns:r="http://schemas.openxmlformats.org/officeDocument/2006/relationships">
  <dimension ref="A1:U97"/>
  <sheetViews>
    <sheetView tabSelected="1" workbookViewId="0">
      <selection sqref="A1:XFD1048576"/>
    </sheetView>
  </sheetViews>
  <sheetFormatPr defaultColWidth="18.28515625" defaultRowHeight="15"/>
  <cols>
    <col min="1" max="1" width="13.42578125" customWidth="1"/>
    <col min="2" max="2" width="18.7109375" customWidth="1"/>
    <col min="3" max="3" width="19.42578125" customWidth="1"/>
    <col min="4" max="4" width="41.85546875" customWidth="1"/>
    <col min="5" max="5" width="27.85546875" customWidth="1"/>
    <col min="6" max="14" width="18.28515625" customWidth="1"/>
    <col min="15" max="15" width="18.28515625" style="57" customWidth="1"/>
    <col min="16" max="16" width="18.28515625" style="57"/>
    <col min="17" max="17" width="18.28515625" style="57" customWidth="1"/>
    <col min="18" max="18" width="18.28515625" style="57"/>
    <col min="19" max="19" width="18.28515625" customWidth="1"/>
    <col min="21" max="21" width="0" hidden="1" customWidth="1"/>
  </cols>
  <sheetData>
    <row r="1" spans="1:21" ht="54" customHeight="1">
      <c r="A1" s="118" t="s">
        <v>278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1" ht="54" customHeight="1">
      <c r="A2" s="119" t="s">
        <v>1</v>
      </c>
      <c r="B2" s="119" t="s">
        <v>2</v>
      </c>
      <c r="C2" s="119" t="s">
        <v>3</v>
      </c>
      <c r="D2" s="119" t="s">
        <v>4</v>
      </c>
      <c r="E2" s="119" t="s">
        <v>204</v>
      </c>
      <c r="F2" s="119" t="s">
        <v>6</v>
      </c>
      <c r="G2" s="119" t="s">
        <v>7</v>
      </c>
      <c r="H2" s="119" t="s">
        <v>8</v>
      </c>
      <c r="I2" s="119"/>
      <c r="J2" s="119"/>
      <c r="K2" s="119" t="s">
        <v>9</v>
      </c>
      <c r="L2" s="119"/>
      <c r="M2" s="119"/>
      <c r="N2" s="119"/>
      <c r="O2" s="119"/>
      <c r="P2" s="122" t="s">
        <v>10</v>
      </c>
      <c r="Q2" s="123"/>
      <c r="R2" s="123"/>
      <c r="S2" s="123"/>
      <c r="T2" s="123"/>
      <c r="U2" s="124"/>
    </row>
    <row r="3" spans="1:21" ht="48" customHeight="1">
      <c r="A3" s="119"/>
      <c r="B3" s="119"/>
      <c r="C3" s="119"/>
      <c r="D3" s="119"/>
      <c r="E3" s="119"/>
      <c r="F3" s="119"/>
      <c r="G3" s="119"/>
      <c r="H3" s="119" t="s">
        <v>11</v>
      </c>
      <c r="I3" s="119" t="s">
        <v>12</v>
      </c>
      <c r="J3" s="119" t="s">
        <v>13</v>
      </c>
      <c r="K3" s="119" t="s">
        <v>14</v>
      </c>
      <c r="L3" s="119" t="s">
        <v>15</v>
      </c>
      <c r="M3" s="119" t="s">
        <v>16</v>
      </c>
      <c r="N3" s="119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27" t="s">
        <v>17</v>
      </c>
      <c r="P3" s="125" t="s">
        <v>18</v>
      </c>
      <c r="Q3" s="125"/>
      <c r="R3" s="125" t="s">
        <v>19</v>
      </c>
      <c r="S3" s="125"/>
      <c r="T3" s="119" t="s">
        <v>20</v>
      </c>
      <c r="U3" s="119"/>
    </row>
    <row r="4" spans="1:21" ht="93" customHeight="1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27"/>
      <c r="P4" s="107" t="s">
        <v>21</v>
      </c>
      <c r="Q4" s="108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107" t="s">
        <v>21</v>
      </c>
      <c r="S4" s="10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104" t="s">
        <v>21</v>
      </c>
      <c r="U4" s="103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 ht="15" customHeight="1">
      <c r="A5" s="67">
        <v>1</v>
      </c>
      <c r="B5" s="67">
        <v>2</v>
      </c>
      <c r="C5" s="67">
        <v>3</v>
      </c>
      <c r="D5" s="68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  <c r="K5" s="67">
        <v>11</v>
      </c>
      <c r="L5" s="67">
        <v>12</v>
      </c>
      <c r="M5" s="67">
        <v>13</v>
      </c>
      <c r="N5" s="67">
        <v>14</v>
      </c>
      <c r="O5" s="69">
        <v>15</v>
      </c>
      <c r="P5" s="69">
        <v>16</v>
      </c>
      <c r="Q5" s="69">
        <v>17</v>
      </c>
      <c r="R5" s="69">
        <v>18</v>
      </c>
      <c r="S5" s="69">
        <v>19</v>
      </c>
      <c r="T5" s="68">
        <v>20</v>
      </c>
      <c r="U5" s="67">
        <v>21</v>
      </c>
    </row>
    <row r="6" spans="1:21" ht="15" customHeight="1">
      <c r="A6" s="70">
        <v>1</v>
      </c>
      <c r="B6" s="71" t="s">
        <v>22</v>
      </c>
      <c r="C6" s="72"/>
      <c r="D6" s="73" t="s">
        <v>81</v>
      </c>
      <c r="E6" s="74" t="s">
        <v>47</v>
      </c>
      <c r="F6" s="71" t="s">
        <v>82</v>
      </c>
      <c r="G6" s="75">
        <f t="shared" ref="G6:G69" si="0">(P6)</f>
        <v>16314.68</v>
      </c>
      <c r="H6" s="76">
        <v>29</v>
      </c>
      <c r="I6" s="76">
        <v>4</v>
      </c>
      <c r="J6" s="76">
        <v>14</v>
      </c>
      <c r="K6" s="76">
        <v>20</v>
      </c>
      <c r="L6" s="76">
        <v>21</v>
      </c>
      <c r="M6" s="77">
        <v>14</v>
      </c>
      <c r="N6" s="78">
        <f t="shared" ref="N6:N69" si="1">IF(H6=0,0,K6/H6)</f>
        <v>0.68965517241379315</v>
      </c>
      <c r="O6" s="79">
        <v>16314.68</v>
      </c>
      <c r="P6" s="79">
        <v>16314.68</v>
      </c>
      <c r="Q6" s="106">
        <f t="shared" ref="Q6:Q69" si="2">IF(O6=0,0,P6/O6)</f>
        <v>1</v>
      </c>
      <c r="R6" s="79">
        <v>16314.68</v>
      </c>
      <c r="S6" s="106">
        <f t="shared" ref="S6:S69" si="3">IF(P6=0,0,R6/P6)</f>
        <v>1</v>
      </c>
      <c r="T6" s="81">
        <f t="shared" ref="T6:T28" si="4">(P6-R6)</f>
        <v>0</v>
      </c>
      <c r="U6" s="78">
        <f t="shared" ref="U6:U69" si="5">IF(P6=0,0,T6/P6)</f>
        <v>0</v>
      </c>
    </row>
    <row r="7" spans="1:21" ht="15" customHeight="1">
      <c r="A7" s="70">
        <v>2</v>
      </c>
      <c r="B7" s="71" t="s">
        <v>22</v>
      </c>
      <c r="C7" s="72"/>
      <c r="D7" s="73" t="s">
        <v>37</v>
      </c>
      <c r="E7" s="82" t="s">
        <v>34</v>
      </c>
      <c r="F7" s="71" t="s">
        <v>83</v>
      </c>
      <c r="G7" s="75">
        <f t="shared" si="0"/>
        <v>1629.85</v>
      </c>
      <c r="H7" s="76">
        <v>7</v>
      </c>
      <c r="I7" s="76">
        <v>0</v>
      </c>
      <c r="J7" s="76">
        <v>1</v>
      </c>
      <c r="K7" s="76">
        <v>6</v>
      </c>
      <c r="L7" s="76">
        <v>6</v>
      </c>
      <c r="M7" s="77">
        <v>6</v>
      </c>
      <c r="N7" s="78">
        <f t="shared" si="1"/>
        <v>0.8571428571428571</v>
      </c>
      <c r="O7" s="79">
        <v>1629.85</v>
      </c>
      <c r="P7" s="79">
        <v>1629.85</v>
      </c>
      <c r="Q7" s="106">
        <f t="shared" si="2"/>
        <v>1</v>
      </c>
      <c r="R7" s="79">
        <v>1629.85</v>
      </c>
      <c r="S7" s="106">
        <f t="shared" si="3"/>
        <v>1</v>
      </c>
      <c r="T7" s="81">
        <f t="shared" si="4"/>
        <v>0</v>
      </c>
      <c r="U7" s="78">
        <f t="shared" si="5"/>
        <v>0</v>
      </c>
    </row>
    <row r="8" spans="1:21" ht="15" customHeight="1">
      <c r="A8" s="70">
        <v>3</v>
      </c>
      <c r="B8" s="71" t="s">
        <v>22</v>
      </c>
      <c r="C8" s="72"/>
      <c r="D8" s="83" t="s">
        <v>38</v>
      </c>
      <c r="E8" s="82" t="s">
        <v>30</v>
      </c>
      <c r="F8" s="71" t="s">
        <v>84</v>
      </c>
      <c r="G8" s="75">
        <f t="shared" si="0"/>
        <v>6083.9</v>
      </c>
      <c r="H8" s="76">
        <v>18</v>
      </c>
      <c r="I8" s="76">
        <v>4</v>
      </c>
      <c r="J8" s="76">
        <v>12</v>
      </c>
      <c r="K8" s="76">
        <v>8</v>
      </c>
      <c r="L8" s="76">
        <v>9</v>
      </c>
      <c r="M8" s="77">
        <v>4</v>
      </c>
      <c r="N8" s="78">
        <f t="shared" si="1"/>
        <v>0.44444444444444442</v>
      </c>
      <c r="O8" s="79">
        <v>6083.9</v>
      </c>
      <c r="P8" s="79">
        <v>6083.9</v>
      </c>
      <c r="Q8" s="106">
        <f t="shared" si="2"/>
        <v>1</v>
      </c>
      <c r="R8" s="79">
        <v>6083.9</v>
      </c>
      <c r="S8" s="106">
        <f t="shared" si="3"/>
        <v>1</v>
      </c>
      <c r="T8" s="81">
        <f t="shared" si="4"/>
        <v>0</v>
      </c>
      <c r="U8" s="78">
        <f t="shared" si="5"/>
        <v>0</v>
      </c>
    </row>
    <row r="9" spans="1:21" ht="15" customHeight="1">
      <c r="A9" s="70">
        <v>4</v>
      </c>
      <c r="B9" s="71" t="s">
        <v>22</v>
      </c>
      <c r="C9" s="72"/>
      <c r="D9" s="83" t="s">
        <v>39</v>
      </c>
      <c r="E9" s="82" t="s">
        <v>40</v>
      </c>
      <c r="F9" s="71" t="s">
        <v>277</v>
      </c>
      <c r="G9" s="75">
        <f t="shared" si="0"/>
        <v>13187.86</v>
      </c>
      <c r="H9" s="76">
        <v>31</v>
      </c>
      <c r="I9" s="76">
        <v>0</v>
      </c>
      <c r="J9" s="76">
        <v>28</v>
      </c>
      <c r="K9" s="76">
        <v>31</v>
      </c>
      <c r="L9" s="76">
        <v>38</v>
      </c>
      <c r="M9" s="77">
        <v>11</v>
      </c>
      <c r="N9" s="78">
        <f t="shared" si="1"/>
        <v>1</v>
      </c>
      <c r="O9" s="79">
        <v>13187.86</v>
      </c>
      <c r="P9" s="79">
        <v>13187.86</v>
      </c>
      <c r="Q9" s="106">
        <f t="shared" si="2"/>
        <v>1</v>
      </c>
      <c r="R9" s="79">
        <v>13187.86</v>
      </c>
      <c r="S9" s="106">
        <f t="shared" si="3"/>
        <v>1</v>
      </c>
      <c r="T9" s="81">
        <f t="shared" si="4"/>
        <v>0</v>
      </c>
      <c r="U9" s="78">
        <f t="shared" si="5"/>
        <v>0</v>
      </c>
    </row>
    <row r="10" spans="1:21" ht="15" customHeight="1">
      <c r="A10" s="70">
        <v>5</v>
      </c>
      <c r="B10" s="71" t="s">
        <v>22</v>
      </c>
      <c r="C10" s="72"/>
      <c r="D10" s="73" t="s">
        <v>86</v>
      </c>
      <c r="E10" s="82" t="s">
        <v>34</v>
      </c>
      <c r="F10" s="71" t="s">
        <v>182</v>
      </c>
      <c r="G10" s="75">
        <f t="shared" si="0"/>
        <v>7882.53</v>
      </c>
      <c r="H10" s="76">
        <v>12</v>
      </c>
      <c r="I10" s="76">
        <v>0</v>
      </c>
      <c r="J10" s="76">
        <v>7</v>
      </c>
      <c r="K10" s="76">
        <v>7</v>
      </c>
      <c r="L10" s="76">
        <v>9</v>
      </c>
      <c r="M10" s="77">
        <v>3</v>
      </c>
      <c r="N10" s="78">
        <f t="shared" si="1"/>
        <v>0.58333333333333337</v>
      </c>
      <c r="O10" s="79">
        <v>7882.53</v>
      </c>
      <c r="P10" s="79">
        <v>7882.53</v>
      </c>
      <c r="Q10" s="106">
        <f t="shared" si="2"/>
        <v>1</v>
      </c>
      <c r="R10" s="79">
        <v>7882.53</v>
      </c>
      <c r="S10" s="106">
        <f t="shared" si="3"/>
        <v>1</v>
      </c>
      <c r="T10" s="81">
        <f t="shared" si="4"/>
        <v>0</v>
      </c>
      <c r="U10" s="78">
        <f t="shared" si="5"/>
        <v>0</v>
      </c>
    </row>
    <row r="11" spans="1:21" ht="15" customHeight="1">
      <c r="A11" s="70">
        <v>6</v>
      </c>
      <c r="B11" s="71" t="s">
        <v>22</v>
      </c>
      <c r="C11" s="72"/>
      <c r="D11" s="73" t="s">
        <v>63</v>
      </c>
      <c r="E11" s="82" t="s">
        <v>34</v>
      </c>
      <c r="F11" s="71" t="s">
        <v>88</v>
      </c>
      <c r="G11" s="75">
        <f t="shared" si="0"/>
        <v>25555.38</v>
      </c>
      <c r="H11" s="76">
        <v>26</v>
      </c>
      <c r="I11" s="76">
        <v>2</v>
      </c>
      <c r="J11" s="76">
        <v>19</v>
      </c>
      <c r="K11" s="76">
        <v>21</v>
      </c>
      <c r="L11" s="76">
        <v>28</v>
      </c>
      <c r="M11" s="77">
        <v>15</v>
      </c>
      <c r="N11" s="78">
        <f t="shared" si="1"/>
        <v>0.80769230769230771</v>
      </c>
      <c r="O11" s="79">
        <v>25555.38</v>
      </c>
      <c r="P11" s="79">
        <v>25555.38</v>
      </c>
      <c r="Q11" s="106">
        <f t="shared" si="2"/>
        <v>1</v>
      </c>
      <c r="R11" s="79">
        <v>25555.38</v>
      </c>
      <c r="S11" s="106">
        <f t="shared" si="3"/>
        <v>1</v>
      </c>
      <c r="T11" s="81">
        <f t="shared" si="4"/>
        <v>0</v>
      </c>
      <c r="U11" s="78">
        <f t="shared" si="5"/>
        <v>0</v>
      </c>
    </row>
    <row r="12" spans="1:21" ht="15" customHeight="1">
      <c r="A12" s="70"/>
      <c r="B12" s="71" t="s">
        <v>22</v>
      </c>
      <c r="C12" s="72"/>
      <c r="D12" s="73" t="s">
        <v>258</v>
      </c>
      <c r="E12" s="82" t="s">
        <v>262</v>
      </c>
      <c r="F12" s="71" t="s">
        <v>263</v>
      </c>
      <c r="G12" s="75">
        <f t="shared" si="0"/>
        <v>0</v>
      </c>
      <c r="H12" s="76">
        <v>3</v>
      </c>
      <c r="I12" s="76">
        <v>0</v>
      </c>
      <c r="J12" s="76">
        <v>1</v>
      </c>
      <c r="K12" s="76">
        <v>0</v>
      </c>
      <c r="L12" s="76">
        <v>0</v>
      </c>
      <c r="M12" s="77">
        <v>0</v>
      </c>
      <c r="N12" s="78">
        <f t="shared" si="1"/>
        <v>0</v>
      </c>
      <c r="O12" s="79"/>
      <c r="P12" s="79"/>
      <c r="Q12" s="106">
        <f t="shared" si="2"/>
        <v>0</v>
      </c>
      <c r="R12" s="79"/>
      <c r="S12" s="106">
        <f t="shared" si="3"/>
        <v>0</v>
      </c>
      <c r="T12" s="81">
        <f t="shared" si="4"/>
        <v>0</v>
      </c>
      <c r="U12" s="78">
        <f t="shared" si="5"/>
        <v>0</v>
      </c>
    </row>
    <row r="13" spans="1:21" ht="15" customHeight="1">
      <c r="A13" s="70">
        <v>7</v>
      </c>
      <c r="B13" s="71" t="s">
        <v>22</v>
      </c>
      <c r="C13" s="72"/>
      <c r="D13" s="73" t="s">
        <v>89</v>
      </c>
      <c r="E13" s="84" t="s">
        <v>90</v>
      </c>
      <c r="F13" s="71" t="s">
        <v>91</v>
      </c>
      <c r="G13" s="75">
        <f t="shared" si="0"/>
        <v>18478.66</v>
      </c>
      <c r="H13" s="76">
        <v>15</v>
      </c>
      <c r="I13" s="76">
        <v>0</v>
      </c>
      <c r="J13" s="76">
        <v>14</v>
      </c>
      <c r="K13" s="76">
        <v>14</v>
      </c>
      <c r="L13" s="76">
        <v>18</v>
      </c>
      <c r="M13" s="77">
        <v>6</v>
      </c>
      <c r="N13" s="78">
        <f t="shared" si="1"/>
        <v>0.93333333333333335</v>
      </c>
      <c r="O13" s="79">
        <v>18478.66</v>
      </c>
      <c r="P13" s="79">
        <v>18478.66</v>
      </c>
      <c r="Q13" s="106">
        <f t="shared" si="2"/>
        <v>1</v>
      </c>
      <c r="R13" s="79">
        <v>18478.66</v>
      </c>
      <c r="S13" s="106">
        <f t="shared" si="3"/>
        <v>1</v>
      </c>
      <c r="T13" s="81">
        <f t="shared" si="4"/>
        <v>0</v>
      </c>
      <c r="U13" s="78">
        <f t="shared" si="5"/>
        <v>0</v>
      </c>
    </row>
    <row r="14" spans="1:21" ht="15" customHeight="1">
      <c r="A14" s="70">
        <v>8</v>
      </c>
      <c r="B14" s="71" t="s">
        <v>22</v>
      </c>
      <c r="C14" s="72"/>
      <c r="D14" s="85" t="s">
        <v>29</v>
      </c>
      <c r="E14" s="86" t="s">
        <v>30</v>
      </c>
      <c r="F14" s="71" t="s">
        <v>92</v>
      </c>
      <c r="G14" s="75">
        <f t="shared" si="0"/>
        <v>21933.07</v>
      </c>
      <c r="H14" s="76">
        <v>32</v>
      </c>
      <c r="I14" s="76">
        <v>2</v>
      </c>
      <c r="J14" s="76">
        <v>23</v>
      </c>
      <c r="K14" s="76">
        <v>22</v>
      </c>
      <c r="L14" s="76">
        <v>29</v>
      </c>
      <c r="M14" s="77">
        <v>8</v>
      </c>
      <c r="N14" s="78">
        <f t="shared" si="1"/>
        <v>0.6875</v>
      </c>
      <c r="O14" s="79">
        <v>21933.07</v>
      </c>
      <c r="P14" s="79">
        <v>21933.07</v>
      </c>
      <c r="Q14" s="106">
        <f t="shared" si="2"/>
        <v>1</v>
      </c>
      <c r="R14" s="79">
        <v>21933.07</v>
      </c>
      <c r="S14" s="106">
        <f t="shared" si="3"/>
        <v>1</v>
      </c>
      <c r="T14" s="81">
        <f t="shared" si="4"/>
        <v>0</v>
      </c>
      <c r="U14" s="78">
        <f t="shared" si="5"/>
        <v>0</v>
      </c>
    </row>
    <row r="15" spans="1:21" ht="15" customHeight="1">
      <c r="A15" s="70">
        <v>9</v>
      </c>
      <c r="B15" s="71" t="s">
        <v>22</v>
      </c>
      <c r="C15" s="72"/>
      <c r="D15" s="83" t="s">
        <v>41</v>
      </c>
      <c r="E15" s="82" t="s">
        <v>26</v>
      </c>
      <c r="F15" s="71" t="s">
        <v>93</v>
      </c>
      <c r="G15" s="75">
        <f t="shared" si="0"/>
        <v>33734.480000000003</v>
      </c>
      <c r="H15" s="76">
        <v>38</v>
      </c>
      <c r="I15" s="76">
        <v>4</v>
      </c>
      <c r="J15" s="76">
        <v>20</v>
      </c>
      <c r="K15" s="76">
        <v>29</v>
      </c>
      <c r="L15" s="76">
        <v>32</v>
      </c>
      <c r="M15" s="77">
        <v>15</v>
      </c>
      <c r="N15" s="78">
        <f t="shared" si="1"/>
        <v>0.76315789473684215</v>
      </c>
      <c r="O15" s="79">
        <v>33734.480000000003</v>
      </c>
      <c r="P15" s="79">
        <v>33734.480000000003</v>
      </c>
      <c r="Q15" s="106">
        <f t="shared" si="2"/>
        <v>1</v>
      </c>
      <c r="R15" s="79">
        <v>33734.480000000003</v>
      </c>
      <c r="S15" s="106">
        <f t="shared" si="3"/>
        <v>1</v>
      </c>
      <c r="T15" s="81">
        <f t="shared" si="4"/>
        <v>0</v>
      </c>
      <c r="U15" s="78">
        <f t="shared" si="5"/>
        <v>0</v>
      </c>
    </row>
    <row r="16" spans="1:21" ht="15" customHeight="1">
      <c r="A16" s="70">
        <v>10</v>
      </c>
      <c r="B16" s="71" t="s">
        <v>22</v>
      </c>
      <c r="C16" s="72"/>
      <c r="D16" s="73" t="s">
        <v>94</v>
      </c>
      <c r="E16" s="82" t="s">
        <v>34</v>
      </c>
      <c r="F16" s="71" t="s">
        <v>95</v>
      </c>
      <c r="G16" s="75">
        <f t="shared" si="0"/>
        <v>15519.12</v>
      </c>
      <c r="H16" s="76">
        <v>20</v>
      </c>
      <c r="I16" s="76">
        <v>0</v>
      </c>
      <c r="J16" s="76">
        <v>14</v>
      </c>
      <c r="K16" s="76">
        <v>14</v>
      </c>
      <c r="L16" s="76">
        <v>19</v>
      </c>
      <c r="M16" s="77">
        <v>7</v>
      </c>
      <c r="N16" s="78">
        <f t="shared" si="1"/>
        <v>0.7</v>
      </c>
      <c r="O16" s="79">
        <v>15519.12</v>
      </c>
      <c r="P16" s="79">
        <v>15519.12</v>
      </c>
      <c r="Q16" s="106">
        <f t="shared" si="2"/>
        <v>1</v>
      </c>
      <c r="R16" s="79">
        <v>15519.12</v>
      </c>
      <c r="S16" s="106">
        <f t="shared" si="3"/>
        <v>1</v>
      </c>
      <c r="T16" s="81">
        <f t="shared" si="4"/>
        <v>0</v>
      </c>
      <c r="U16" s="78">
        <f t="shared" si="5"/>
        <v>0</v>
      </c>
    </row>
    <row r="17" spans="1:21" ht="15" customHeight="1">
      <c r="A17" s="70">
        <v>11</v>
      </c>
      <c r="B17" s="71" t="s">
        <v>22</v>
      </c>
      <c r="C17" s="72"/>
      <c r="D17" s="73" t="s">
        <v>64</v>
      </c>
      <c r="E17" s="87" t="s">
        <v>51</v>
      </c>
      <c r="F17" s="71" t="s">
        <v>96</v>
      </c>
      <c r="G17" s="75">
        <f t="shared" si="0"/>
        <v>39906.480000000003</v>
      </c>
      <c r="H17" s="76">
        <v>68</v>
      </c>
      <c r="I17" s="76">
        <v>3</v>
      </c>
      <c r="J17" s="76">
        <v>39</v>
      </c>
      <c r="K17" s="76">
        <v>43</v>
      </c>
      <c r="L17" s="76">
        <v>54</v>
      </c>
      <c r="M17" s="77">
        <v>24</v>
      </c>
      <c r="N17" s="78">
        <f t="shared" si="1"/>
        <v>0.63235294117647056</v>
      </c>
      <c r="O17" s="79">
        <v>39906.480000000003</v>
      </c>
      <c r="P17" s="79">
        <v>39906.480000000003</v>
      </c>
      <c r="Q17" s="106">
        <f t="shared" si="2"/>
        <v>1</v>
      </c>
      <c r="R17" s="79">
        <v>39906.480000000003</v>
      </c>
      <c r="S17" s="106">
        <f t="shared" si="3"/>
        <v>1</v>
      </c>
      <c r="T17" s="81">
        <f t="shared" si="4"/>
        <v>0</v>
      </c>
      <c r="U17" s="78">
        <f t="shared" si="5"/>
        <v>0</v>
      </c>
    </row>
    <row r="18" spans="1:21" ht="15" customHeight="1">
      <c r="A18" s="70">
        <v>12</v>
      </c>
      <c r="B18" s="71" t="s">
        <v>22</v>
      </c>
      <c r="C18" s="72"/>
      <c r="D18" s="85" t="s">
        <v>25</v>
      </c>
      <c r="E18" s="86" t="s">
        <v>26</v>
      </c>
      <c r="F18" s="71" t="s">
        <v>97</v>
      </c>
      <c r="G18" s="75">
        <f t="shared" si="0"/>
        <v>27893.94</v>
      </c>
      <c r="H18" s="76">
        <v>27</v>
      </c>
      <c r="I18" s="76">
        <v>2</v>
      </c>
      <c r="J18" s="76">
        <v>19</v>
      </c>
      <c r="K18" s="76">
        <v>21</v>
      </c>
      <c r="L18" s="76">
        <v>36</v>
      </c>
      <c r="M18" s="77">
        <v>11</v>
      </c>
      <c r="N18" s="78">
        <f t="shared" si="1"/>
        <v>0.77777777777777779</v>
      </c>
      <c r="O18" s="79">
        <v>27893.94</v>
      </c>
      <c r="P18" s="79">
        <v>27893.94</v>
      </c>
      <c r="Q18" s="106">
        <f t="shared" si="2"/>
        <v>1</v>
      </c>
      <c r="R18" s="79">
        <v>27893.94</v>
      </c>
      <c r="S18" s="106">
        <f t="shared" si="3"/>
        <v>1</v>
      </c>
      <c r="T18" s="81">
        <f t="shared" si="4"/>
        <v>0</v>
      </c>
      <c r="U18" s="78">
        <f t="shared" si="5"/>
        <v>0</v>
      </c>
    </row>
    <row r="19" spans="1:21" ht="15" customHeight="1">
      <c r="A19" s="70">
        <v>13</v>
      </c>
      <c r="B19" s="71" t="s">
        <v>22</v>
      </c>
      <c r="C19" s="72"/>
      <c r="D19" s="73" t="s">
        <v>65</v>
      </c>
      <c r="E19" s="88" t="s">
        <v>30</v>
      </c>
      <c r="F19" s="71" t="s">
        <v>98</v>
      </c>
      <c r="G19" s="75">
        <f t="shared" si="0"/>
        <v>17338</v>
      </c>
      <c r="H19" s="76">
        <v>30</v>
      </c>
      <c r="I19" s="76">
        <v>6</v>
      </c>
      <c r="J19" s="76">
        <v>13</v>
      </c>
      <c r="K19" s="76">
        <v>24</v>
      </c>
      <c r="L19" s="76">
        <v>28</v>
      </c>
      <c r="M19" s="77">
        <v>18</v>
      </c>
      <c r="N19" s="78">
        <f t="shared" si="1"/>
        <v>0.8</v>
      </c>
      <c r="O19" s="79">
        <v>17338</v>
      </c>
      <c r="P19" s="79">
        <v>17338</v>
      </c>
      <c r="Q19" s="106">
        <f t="shared" si="2"/>
        <v>1</v>
      </c>
      <c r="R19" s="79">
        <v>17338</v>
      </c>
      <c r="S19" s="106">
        <f t="shared" si="3"/>
        <v>1</v>
      </c>
      <c r="T19" s="81">
        <f t="shared" si="4"/>
        <v>0</v>
      </c>
      <c r="U19" s="78">
        <f t="shared" si="5"/>
        <v>0</v>
      </c>
    </row>
    <row r="20" spans="1:21" ht="15" customHeight="1">
      <c r="A20" s="70">
        <v>14</v>
      </c>
      <c r="B20" s="71" t="s">
        <v>22</v>
      </c>
      <c r="C20" s="72"/>
      <c r="D20" s="89" t="s">
        <v>66</v>
      </c>
      <c r="E20" s="82" t="s">
        <v>34</v>
      </c>
      <c r="F20" s="71" t="s">
        <v>99</v>
      </c>
      <c r="G20" s="75">
        <f t="shared" si="0"/>
        <v>43003.519999999997</v>
      </c>
      <c r="H20" s="76">
        <v>37</v>
      </c>
      <c r="I20" s="76">
        <v>7</v>
      </c>
      <c r="J20" s="76">
        <v>21</v>
      </c>
      <c r="K20" s="76">
        <v>29</v>
      </c>
      <c r="L20" s="76">
        <v>40</v>
      </c>
      <c r="M20" s="77">
        <v>19</v>
      </c>
      <c r="N20" s="78">
        <f t="shared" si="1"/>
        <v>0.78378378378378377</v>
      </c>
      <c r="O20" s="79">
        <v>43003.519999999997</v>
      </c>
      <c r="P20" s="79">
        <v>43003.519999999997</v>
      </c>
      <c r="Q20" s="106">
        <f t="shared" si="2"/>
        <v>1</v>
      </c>
      <c r="R20" s="79">
        <v>43003.519999999997</v>
      </c>
      <c r="S20" s="106">
        <f t="shared" si="3"/>
        <v>1</v>
      </c>
      <c r="T20" s="81">
        <f t="shared" si="4"/>
        <v>0</v>
      </c>
      <c r="U20" s="78">
        <f t="shared" si="5"/>
        <v>0</v>
      </c>
    </row>
    <row r="21" spans="1:21" ht="15" customHeight="1">
      <c r="A21" s="70">
        <v>15</v>
      </c>
      <c r="B21" s="71" t="s">
        <v>22</v>
      </c>
      <c r="C21" s="72"/>
      <c r="D21" s="73" t="s">
        <v>100</v>
      </c>
      <c r="E21" s="82" t="s">
        <v>34</v>
      </c>
      <c r="F21" s="71" t="s">
        <v>101</v>
      </c>
      <c r="G21" s="75">
        <f t="shared" si="0"/>
        <v>24200.21</v>
      </c>
      <c r="H21" s="76">
        <v>34</v>
      </c>
      <c r="I21" s="76">
        <v>2</v>
      </c>
      <c r="J21" s="76">
        <v>24</v>
      </c>
      <c r="K21" s="76">
        <v>21</v>
      </c>
      <c r="L21" s="76">
        <v>31</v>
      </c>
      <c r="M21" s="77">
        <v>10</v>
      </c>
      <c r="N21" s="78">
        <f t="shared" si="1"/>
        <v>0.61764705882352944</v>
      </c>
      <c r="O21" s="79">
        <v>24200.21</v>
      </c>
      <c r="P21" s="79">
        <v>24200.21</v>
      </c>
      <c r="Q21" s="106">
        <f t="shared" si="2"/>
        <v>1</v>
      </c>
      <c r="R21" s="79">
        <v>24200.21</v>
      </c>
      <c r="S21" s="106">
        <f t="shared" si="3"/>
        <v>1</v>
      </c>
      <c r="T21" s="81">
        <f t="shared" si="4"/>
        <v>0</v>
      </c>
      <c r="U21" s="78">
        <f t="shared" si="5"/>
        <v>0</v>
      </c>
    </row>
    <row r="22" spans="1:21" ht="15" customHeight="1">
      <c r="A22" s="70">
        <v>16</v>
      </c>
      <c r="B22" s="71" t="s">
        <v>22</v>
      </c>
      <c r="C22" s="72"/>
      <c r="D22" s="73" t="s">
        <v>42</v>
      </c>
      <c r="E22" s="82" t="s">
        <v>43</v>
      </c>
      <c r="F22" s="71" t="s">
        <v>183</v>
      </c>
      <c r="G22" s="75">
        <f t="shared" si="0"/>
        <v>22666.23</v>
      </c>
      <c r="H22" s="76">
        <v>34</v>
      </c>
      <c r="I22" s="76">
        <v>3</v>
      </c>
      <c r="J22" s="76">
        <v>30</v>
      </c>
      <c r="K22" s="76">
        <v>25</v>
      </c>
      <c r="L22" s="76">
        <v>27</v>
      </c>
      <c r="M22" s="77">
        <v>7</v>
      </c>
      <c r="N22" s="78">
        <f t="shared" si="1"/>
        <v>0.73529411764705888</v>
      </c>
      <c r="O22" s="79">
        <v>22666.23</v>
      </c>
      <c r="P22" s="79">
        <v>22666.23</v>
      </c>
      <c r="Q22" s="106">
        <f t="shared" si="2"/>
        <v>1</v>
      </c>
      <c r="R22" s="79">
        <v>22666.23</v>
      </c>
      <c r="S22" s="106">
        <f t="shared" si="3"/>
        <v>1</v>
      </c>
      <c r="T22" s="81">
        <f t="shared" si="4"/>
        <v>0</v>
      </c>
      <c r="U22" s="78">
        <f t="shared" si="5"/>
        <v>0</v>
      </c>
    </row>
    <row r="23" spans="1:21" ht="15" customHeight="1">
      <c r="A23" s="70">
        <v>17</v>
      </c>
      <c r="B23" s="71" t="s">
        <v>22</v>
      </c>
      <c r="C23" s="72"/>
      <c r="D23" s="73" t="s">
        <v>251</v>
      </c>
      <c r="E23" s="82" t="s">
        <v>47</v>
      </c>
      <c r="F23" s="71" t="s">
        <v>264</v>
      </c>
      <c r="G23" s="75">
        <f t="shared" si="0"/>
        <v>0</v>
      </c>
      <c r="H23" s="76">
        <v>1</v>
      </c>
      <c r="I23" s="76">
        <v>0</v>
      </c>
      <c r="J23" s="76">
        <v>0</v>
      </c>
      <c r="K23" s="76">
        <v>0</v>
      </c>
      <c r="L23" s="76">
        <v>0</v>
      </c>
      <c r="M23" s="77">
        <v>0</v>
      </c>
      <c r="N23" s="78">
        <f t="shared" si="1"/>
        <v>0</v>
      </c>
      <c r="O23" s="79"/>
      <c r="P23" s="79"/>
      <c r="Q23" s="106">
        <f t="shared" si="2"/>
        <v>0</v>
      </c>
      <c r="R23" s="79"/>
      <c r="S23" s="106">
        <f t="shared" si="3"/>
        <v>0</v>
      </c>
      <c r="T23" s="81">
        <f t="shared" si="4"/>
        <v>0</v>
      </c>
      <c r="U23" s="78">
        <f t="shared" si="5"/>
        <v>0</v>
      </c>
    </row>
    <row r="24" spans="1:21" ht="15" customHeight="1">
      <c r="A24" s="70">
        <v>18</v>
      </c>
      <c r="B24" s="71" t="s">
        <v>22</v>
      </c>
      <c r="C24" s="72"/>
      <c r="D24" s="85" t="s">
        <v>23</v>
      </c>
      <c r="E24" s="86" t="s">
        <v>24</v>
      </c>
      <c r="F24" s="71" t="s">
        <v>103</v>
      </c>
      <c r="G24" s="75">
        <f t="shared" si="0"/>
        <v>36976.239999999998</v>
      </c>
      <c r="H24" s="76">
        <v>43</v>
      </c>
      <c r="I24" s="76">
        <v>9</v>
      </c>
      <c r="J24" s="76">
        <v>22</v>
      </c>
      <c r="K24" s="76">
        <v>36</v>
      </c>
      <c r="L24" s="76">
        <v>56</v>
      </c>
      <c r="M24" s="77">
        <v>20</v>
      </c>
      <c r="N24" s="78">
        <f t="shared" si="1"/>
        <v>0.83720930232558144</v>
      </c>
      <c r="O24" s="79">
        <v>36976.239999999998</v>
      </c>
      <c r="P24" s="79">
        <v>36976.239999999998</v>
      </c>
      <c r="Q24" s="106">
        <f t="shared" si="2"/>
        <v>1</v>
      </c>
      <c r="R24" s="79">
        <v>36976.239999999998</v>
      </c>
      <c r="S24" s="106">
        <f t="shared" si="3"/>
        <v>1</v>
      </c>
      <c r="T24" s="81">
        <f t="shared" si="4"/>
        <v>0</v>
      </c>
      <c r="U24" s="78">
        <f t="shared" si="5"/>
        <v>0</v>
      </c>
    </row>
    <row r="25" spans="1:21" ht="15" customHeight="1">
      <c r="A25" s="70">
        <v>19</v>
      </c>
      <c r="B25" s="71" t="s">
        <v>22</v>
      </c>
      <c r="C25" s="72"/>
      <c r="D25" s="83" t="s">
        <v>44</v>
      </c>
      <c r="E25" s="82" t="s">
        <v>40</v>
      </c>
      <c r="F25" s="71" t="s">
        <v>104</v>
      </c>
      <c r="G25" s="75">
        <f t="shared" si="0"/>
        <v>40964.050000000003</v>
      </c>
      <c r="H25" s="76">
        <v>41</v>
      </c>
      <c r="I25" s="76">
        <v>11</v>
      </c>
      <c r="J25" s="76">
        <v>29</v>
      </c>
      <c r="K25" s="76">
        <v>38</v>
      </c>
      <c r="L25" s="76">
        <v>60</v>
      </c>
      <c r="M25" s="77">
        <v>11</v>
      </c>
      <c r="N25" s="78">
        <f t="shared" si="1"/>
        <v>0.92682926829268297</v>
      </c>
      <c r="O25" s="79">
        <v>40964.050000000003</v>
      </c>
      <c r="P25" s="79">
        <v>40964.050000000003</v>
      </c>
      <c r="Q25" s="106">
        <f t="shared" si="2"/>
        <v>1</v>
      </c>
      <c r="R25" s="79">
        <v>40964.050000000003</v>
      </c>
      <c r="S25" s="106">
        <f t="shared" si="3"/>
        <v>1</v>
      </c>
      <c r="T25" s="81">
        <f t="shared" si="4"/>
        <v>0</v>
      </c>
      <c r="U25" s="78">
        <f t="shared" si="5"/>
        <v>0</v>
      </c>
    </row>
    <row r="26" spans="1:21" ht="15" customHeight="1">
      <c r="A26" s="70">
        <v>20</v>
      </c>
      <c r="B26" s="71" t="s">
        <v>22</v>
      </c>
      <c r="C26" s="72"/>
      <c r="D26" s="83" t="s">
        <v>252</v>
      </c>
      <c r="E26" s="82" t="s">
        <v>34</v>
      </c>
      <c r="F26" s="71" t="s">
        <v>265</v>
      </c>
      <c r="G26" s="75">
        <f t="shared" si="0"/>
        <v>0</v>
      </c>
      <c r="H26" s="76">
        <v>15</v>
      </c>
      <c r="I26" s="76">
        <v>0</v>
      </c>
      <c r="J26" s="76">
        <v>4</v>
      </c>
      <c r="K26" s="76">
        <v>0</v>
      </c>
      <c r="L26" s="76">
        <v>0</v>
      </c>
      <c r="M26" s="77">
        <v>0</v>
      </c>
      <c r="N26" s="78">
        <f t="shared" si="1"/>
        <v>0</v>
      </c>
      <c r="O26" s="79"/>
      <c r="P26" s="79"/>
      <c r="Q26" s="106">
        <f t="shared" si="2"/>
        <v>0</v>
      </c>
      <c r="R26" s="79"/>
      <c r="S26" s="106">
        <f t="shared" si="3"/>
        <v>0</v>
      </c>
      <c r="T26" s="81">
        <f t="shared" si="4"/>
        <v>0</v>
      </c>
      <c r="U26" s="78">
        <f t="shared" si="5"/>
        <v>0</v>
      </c>
    </row>
    <row r="27" spans="1:21" ht="15" customHeight="1">
      <c r="A27" s="70">
        <v>21</v>
      </c>
      <c r="B27" s="71" t="s">
        <v>22</v>
      </c>
      <c r="C27" s="72"/>
      <c r="D27" s="73" t="s">
        <v>105</v>
      </c>
      <c r="E27" s="73" t="s">
        <v>47</v>
      </c>
      <c r="F27" s="71" t="s">
        <v>106</v>
      </c>
      <c r="G27" s="75">
        <f t="shared" si="0"/>
        <v>11395.75</v>
      </c>
      <c r="H27" s="76">
        <v>17</v>
      </c>
      <c r="I27" s="76">
        <v>0</v>
      </c>
      <c r="J27" s="76">
        <v>10</v>
      </c>
      <c r="K27" s="76">
        <v>17</v>
      </c>
      <c r="L27" s="76">
        <v>24</v>
      </c>
      <c r="M27" s="77">
        <v>11</v>
      </c>
      <c r="N27" s="78">
        <f t="shared" si="1"/>
        <v>1</v>
      </c>
      <c r="O27" s="79">
        <v>11395.75</v>
      </c>
      <c r="P27" s="79">
        <v>11395.75</v>
      </c>
      <c r="Q27" s="106">
        <f t="shared" si="2"/>
        <v>1</v>
      </c>
      <c r="R27" s="79">
        <v>11395.75</v>
      </c>
      <c r="S27" s="106">
        <f t="shared" si="3"/>
        <v>1</v>
      </c>
      <c r="T27" s="81">
        <f t="shared" si="4"/>
        <v>0</v>
      </c>
      <c r="U27" s="78">
        <f t="shared" si="5"/>
        <v>0</v>
      </c>
    </row>
    <row r="28" spans="1:21" ht="15" customHeight="1">
      <c r="A28" s="70">
        <v>22</v>
      </c>
      <c r="B28" s="71" t="s">
        <v>22</v>
      </c>
      <c r="C28" s="72"/>
      <c r="D28" s="85" t="s">
        <v>31</v>
      </c>
      <c r="E28" s="86" t="s">
        <v>32</v>
      </c>
      <c r="F28" s="71" t="s">
        <v>107</v>
      </c>
      <c r="G28" s="75">
        <f t="shared" si="0"/>
        <v>47397.79</v>
      </c>
      <c r="H28" s="76">
        <v>39</v>
      </c>
      <c r="I28" s="76">
        <v>3</v>
      </c>
      <c r="J28" s="76">
        <v>35</v>
      </c>
      <c r="K28" s="76">
        <v>35</v>
      </c>
      <c r="L28" s="76">
        <v>67</v>
      </c>
      <c r="M28" s="77">
        <v>10</v>
      </c>
      <c r="N28" s="78">
        <f t="shared" si="1"/>
        <v>0.89743589743589747</v>
      </c>
      <c r="O28" s="79">
        <v>47397.79</v>
      </c>
      <c r="P28" s="79">
        <v>47397.79</v>
      </c>
      <c r="Q28" s="106">
        <f t="shared" si="2"/>
        <v>1</v>
      </c>
      <c r="R28" s="79">
        <v>47397.79</v>
      </c>
      <c r="S28" s="106">
        <f t="shared" si="3"/>
        <v>1</v>
      </c>
      <c r="T28" s="81">
        <f t="shared" si="4"/>
        <v>0</v>
      </c>
      <c r="U28" s="78">
        <f t="shared" si="5"/>
        <v>0</v>
      </c>
    </row>
    <row r="29" spans="1:21" ht="15" customHeight="1">
      <c r="A29" s="70">
        <v>23</v>
      </c>
      <c r="B29" s="71" t="s">
        <v>22</v>
      </c>
      <c r="C29" s="72"/>
      <c r="D29" s="83" t="s">
        <v>108</v>
      </c>
      <c r="E29" s="82" t="s">
        <v>34</v>
      </c>
      <c r="F29" s="71" t="s">
        <v>237</v>
      </c>
      <c r="G29" s="75">
        <f t="shared" si="0"/>
        <v>6230.27</v>
      </c>
      <c r="H29" s="76">
        <v>9</v>
      </c>
      <c r="I29" s="76">
        <v>0</v>
      </c>
      <c r="J29" s="76">
        <v>8</v>
      </c>
      <c r="K29" s="76">
        <v>6</v>
      </c>
      <c r="L29" s="76">
        <v>8</v>
      </c>
      <c r="M29" s="77">
        <v>2</v>
      </c>
      <c r="N29" s="78">
        <f t="shared" si="1"/>
        <v>0.66666666666666663</v>
      </c>
      <c r="O29" s="79">
        <v>6230.27</v>
      </c>
      <c r="P29" s="79">
        <v>6230.27</v>
      </c>
      <c r="Q29" s="106">
        <f t="shared" si="2"/>
        <v>1</v>
      </c>
      <c r="R29" s="79">
        <v>6230.27</v>
      </c>
      <c r="S29" s="106">
        <f t="shared" si="3"/>
        <v>1</v>
      </c>
      <c r="T29" s="81">
        <f t="shared" ref="T29:T85" si="6">(P29-R29)</f>
        <v>0</v>
      </c>
      <c r="U29" s="78">
        <f t="shared" si="5"/>
        <v>0</v>
      </c>
    </row>
    <row r="30" spans="1:21" ht="15" customHeight="1">
      <c r="A30" s="70">
        <v>24</v>
      </c>
      <c r="B30" s="71" t="s">
        <v>22</v>
      </c>
      <c r="C30" s="72"/>
      <c r="D30" s="89" t="s">
        <v>45</v>
      </c>
      <c r="E30" s="82" t="s">
        <v>34</v>
      </c>
      <c r="F30" s="71" t="s">
        <v>110</v>
      </c>
      <c r="G30" s="75">
        <f t="shared" si="0"/>
        <v>5404.85</v>
      </c>
      <c r="H30" s="76">
        <v>18</v>
      </c>
      <c r="I30" s="76">
        <v>4</v>
      </c>
      <c r="J30" s="76">
        <v>11</v>
      </c>
      <c r="K30" s="76">
        <v>16</v>
      </c>
      <c r="L30" s="76">
        <v>17</v>
      </c>
      <c r="M30" s="77">
        <v>11</v>
      </c>
      <c r="N30" s="78">
        <f t="shared" si="1"/>
        <v>0.88888888888888884</v>
      </c>
      <c r="O30" s="79">
        <v>5404.85</v>
      </c>
      <c r="P30" s="79">
        <v>5404.85</v>
      </c>
      <c r="Q30" s="106">
        <f t="shared" si="2"/>
        <v>1</v>
      </c>
      <c r="R30" s="79">
        <v>5404.85</v>
      </c>
      <c r="S30" s="106">
        <f t="shared" si="3"/>
        <v>1</v>
      </c>
      <c r="T30" s="81">
        <f t="shared" si="6"/>
        <v>0</v>
      </c>
      <c r="U30" s="78">
        <f t="shared" si="5"/>
        <v>0</v>
      </c>
    </row>
    <row r="31" spans="1:21" ht="15" customHeight="1">
      <c r="A31" s="70">
        <v>25</v>
      </c>
      <c r="B31" s="71" t="s">
        <v>22</v>
      </c>
      <c r="C31" s="72"/>
      <c r="D31" s="89" t="s">
        <v>218</v>
      </c>
      <c r="E31" s="82" t="s">
        <v>34</v>
      </c>
      <c r="F31" s="71" t="s">
        <v>219</v>
      </c>
      <c r="G31" s="75">
        <f t="shared" si="0"/>
        <v>3489.53</v>
      </c>
      <c r="H31" s="76">
        <v>12</v>
      </c>
      <c r="I31" s="76">
        <v>0</v>
      </c>
      <c r="J31" s="76">
        <v>10</v>
      </c>
      <c r="K31" s="76">
        <v>11</v>
      </c>
      <c r="L31" s="76">
        <v>16</v>
      </c>
      <c r="M31" s="77">
        <v>6</v>
      </c>
      <c r="N31" s="78">
        <f t="shared" si="1"/>
        <v>0.91666666666666663</v>
      </c>
      <c r="O31" s="79">
        <v>3489.53</v>
      </c>
      <c r="P31" s="79">
        <v>3489.53</v>
      </c>
      <c r="Q31" s="106">
        <f t="shared" si="2"/>
        <v>1</v>
      </c>
      <c r="R31" s="79">
        <v>3489.53</v>
      </c>
      <c r="S31" s="106">
        <f t="shared" si="3"/>
        <v>1</v>
      </c>
      <c r="T31" s="81">
        <f t="shared" si="6"/>
        <v>0</v>
      </c>
      <c r="U31" s="78">
        <f t="shared" si="5"/>
        <v>0</v>
      </c>
    </row>
    <row r="32" spans="1:21" ht="15" customHeight="1">
      <c r="A32" s="70">
        <v>26</v>
      </c>
      <c r="B32" s="71" t="s">
        <v>22</v>
      </c>
      <c r="C32" s="72"/>
      <c r="D32" s="83" t="s">
        <v>46</v>
      </c>
      <c r="E32" s="82" t="s">
        <v>47</v>
      </c>
      <c r="F32" s="71" t="s">
        <v>111</v>
      </c>
      <c r="G32" s="75">
        <f t="shared" si="0"/>
        <v>49374.87</v>
      </c>
      <c r="H32" s="76">
        <v>63</v>
      </c>
      <c r="I32" s="76">
        <v>9</v>
      </c>
      <c r="J32" s="76">
        <v>33</v>
      </c>
      <c r="K32" s="76">
        <v>49</v>
      </c>
      <c r="L32" s="76">
        <v>67</v>
      </c>
      <c r="M32" s="77">
        <v>19</v>
      </c>
      <c r="N32" s="78">
        <f t="shared" si="1"/>
        <v>0.77777777777777779</v>
      </c>
      <c r="O32" s="79">
        <v>49374.87</v>
      </c>
      <c r="P32" s="79">
        <v>49374.87</v>
      </c>
      <c r="Q32" s="106">
        <f t="shared" si="2"/>
        <v>1</v>
      </c>
      <c r="R32" s="79">
        <v>49374.87</v>
      </c>
      <c r="S32" s="106">
        <f t="shared" si="3"/>
        <v>1</v>
      </c>
      <c r="T32" s="81">
        <f t="shared" si="6"/>
        <v>0</v>
      </c>
      <c r="U32" s="78">
        <f t="shared" si="5"/>
        <v>0</v>
      </c>
    </row>
    <row r="33" spans="1:21" ht="15" customHeight="1">
      <c r="A33" s="70">
        <v>27</v>
      </c>
      <c r="B33" s="71" t="s">
        <v>22</v>
      </c>
      <c r="C33" s="72"/>
      <c r="D33" s="83" t="s">
        <v>48</v>
      </c>
      <c r="E33" s="82" t="s">
        <v>26</v>
      </c>
      <c r="F33" s="71" t="s">
        <v>112</v>
      </c>
      <c r="G33" s="75">
        <f t="shared" si="0"/>
        <v>11937.8</v>
      </c>
      <c r="H33" s="76">
        <v>18</v>
      </c>
      <c r="I33" s="76">
        <v>4</v>
      </c>
      <c r="J33" s="76">
        <v>10</v>
      </c>
      <c r="K33" s="76">
        <v>9</v>
      </c>
      <c r="L33" s="76">
        <v>10</v>
      </c>
      <c r="M33" s="77">
        <v>3</v>
      </c>
      <c r="N33" s="78">
        <f t="shared" si="1"/>
        <v>0.5</v>
      </c>
      <c r="O33" s="79">
        <v>11937.8</v>
      </c>
      <c r="P33" s="79">
        <v>11937.8</v>
      </c>
      <c r="Q33" s="106">
        <f t="shared" si="2"/>
        <v>1</v>
      </c>
      <c r="R33" s="79">
        <v>11937.8</v>
      </c>
      <c r="S33" s="106">
        <f t="shared" si="3"/>
        <v>1</v>
      </c>
      <c r="T33" s="81">
        <f t="shared" si="6"/>
        <v>0</v>
      </c>
      <c r="U33" s="78">
        <f t="shared" si="5"/>
        <v>0</v>
      </c>
    </row>
    <row r="34" spans="1:21" ht="15" customHeight="1">
      <c r="A34" s="70">
        <v>28</v>
      </c>
      <c r="B34" s="71" t="s">
        <v>22</v>
      </c>
      <c r="C34" s="72"/>
      <c r="D34" s="73" t="s">
        <v>113</v>
      </c>
      <c r="E34" s="82" t="s">
        <v>34</v>
      </c>
      <c r="F34" s="71" t="s">
        <v>114</v>
      </c>
      <c r="G34" s="75">
        <f t="shared" si="0"/>
        <v>15743.06</v>
      </c>
      <c r="H34" s="76">
        <f>SUM(I34+J34)</f>
        <v>9</v>
      </c>
      <c r="I34" s="76">
        <v>0</v>
      </c>
      <c r="J34" s="76">
        <v>9</v>
      </c>
      <c r="K34" s="76">
        <v>8</v>
      </c>
      <c r="L34" s="76">
        <v>11</v>
      </c>
      <c r="M34" s="77">
        <v>5</v>
      </c>
      <c r="N34" s="78">
        <f t="shared" si="1"/>
        <v>0.88888888888888884</v>
      </c>
      <c r="O34" s="79">
        <v>15743.06</v>
      </c>
      <c r="P34" s="79">
        <v>15743.06</v>
      </c>
      <c r="Q34" s="106">
        <f t="shared" si="2"/>
        <v>1</v>
      </c>
      <c r="R34" s="79">
        <v>15743.06</v>
      </c>
      <c r="S34" s="106">
        <f t="shared" si="3"/>
        <v>1</v>
      </c>
      <c r="T34" s="81">
        <f t="shared" si="6"/>
        <v>0</v>
      </c>
      <c r="U34" s="78">
        <f t="shared" si="5"/>
        <v>0</v>
      </c>
    </row>
    <row r="35" spans="1:21" ht="15" customHeight="1">
      <c r="A35" s="70"/>
      <c r="B35" s="71" t="s">
        <v>22</v>
      </c>
      <c r="C35" s="72"/>
      <c r="D35" s="73" t="s">
        <v>272</v>
      </c>
      <c r="E35" s="82" t="s">
        <v>274</v>
      </c>
      <c r="F35" s="71" t="s">
        <v>273</v>
      </c>
      <c r="G35" s="75">
        <f t="shared" si="0"/>
        <v>0</v>
      </c>
      <c r="H35" s="76">
        <v>3</v>
      </c>
      <c r="I35" s="76">
        <v>0</v>
      </c>
      <c r="J35" s="76">
        <v>3</v>
      </c>
      <c r="K35" s="76">
        <v>0</v>
      </c>
      <c r="L35" s="76">
        <v>0</v>
      </c>
      <c r="M35" s="77">
        <v>0</v>
      </c>
      <c r="N35" s="78">
        <f t="shared" si="1"/>
        <v>0</v>
      </c>
      <c r="O35" s="79"/>
      <c r="P35" s="79"/>
      <c r="Q35" s="106">
        <f t="shared" si="2"/>
        <v>0</v>
      </c>
      <c r="R35" s="79"/>
      <c r="S35" s="106">
        <f t="shared" si="3"/>
        <v>0</v>
      </c>
      <c r="T35" s="81">
        <f t="shared" si="6"/>
        <v>0</v>
      </c>
      <c r="U35" s="78">
        <f t="shared" si="5"/>
        <v>0</v>
      </c>
    </row>
    <row r="36" spans="1:21" ht="15" customHeight="1">
      <c r="A36" s="70">
        <v>29</v>
      </c>
      <c r="B36" s="71" t="s">
        <v>22</v>
      </c>
      <c r="C36" s="72"/>
      <c r="D36" s="89" t="s">
        <v>49</v>
      </c>
      <c r="E36" s="82" t="s">
        <v>34</v>
      </c>
      <c r="F36" s="71" t="s">
        <v>115</v>
      </c>
      <c r="G36" s="75">
        <f t="shared" si="0"/>
        <v>19941.16</v>
      </c>
      <c r="H36" s="76">
        <v>13</v>
      </c>
      <c r="I36" s="76">
        <v>2</v>
      </c>
      <c r="J36" s="76">
        <v>10</v>
      </c>
      <c r="K36" s="76">
        <v>10</v>
      </c>
      <c r="L36" s="76">
        <v>19</v>
      </c>
      <c r="M36" s="77">
        <v>8</v>
      </c>
      <c r="N36" s="78">
        <f t="shared" si="1"/>
        <v>0.76923076923076927</v>
      </c>
      <c r="O36" s="79">
        <v>19941.16</v>
      </c>
      <c r="P36" s="79">
        <v>19941.16</v>
      </c>
      <c r="Q36" s="106">
        <f t="shared" si="2"/>
        <v>1</v>
      </c>
      <c r="R36" s="79">
        <v>19941.16</v>
      </c>
      <c r="S36" s="106">
        <f t="shared" si="3"/>
        <v>1</v>
      </c>
      <c r="T36" s="81">
        <f t="shared" si="6"/>
        <v>0</v>
      </c>
      <c r="U36" s="78">
        <f t="shared" si="5"/>
        <v>0</v>
      </c>
    </row>
    <row r="37" spans="1:21" ht="15" customHeight="1">
      <c r="A37" s="70">
        <v>30</v>
      </c>
      <c r="B37" s="71" t="s">
        <v>22</v>
      </c>
      <c r="C37" s="72"/>
      <c r="D37" s="73" t="s">
        <v>116</v>
      </c>
      <c r="E37" s="82" t="s">
        <v>34</v>
      </c>
      <c r="F37" s="71" t="s">
        <v>117</v>
      </c>
      <c r="G37" s="75">
        <f t="shared" si="0"/>
        <v>12567.74</v>
      </c>
      <c r="H37" s="76">
        <v>12</v>
      </c>
      <c r="I37" s="76">
        <v>0</v>
      </c>
      <c r="J37" s="76">
        <v>9</v>
      </c>
      <c r="K37" s="76">
        <v>10</v>
      </c>
      <c r="L37" s="76">
        <v>15</v>
      </c>
      <c r="M37" s="77">
        <v>9</v>
      </c>
      <c r="N37" s="78">
        <f t="shared" si="1"/>
        <v>0.83333333333333337</v>
      </c>
      <c r="O37" s="79">
        <v>12567.74</v>
      </c>
      <c r="P37" s="79">
        <v>12567.74</v>
      </c>
      <c r="Q37" s="106">
        <f t="shared" si="2"/>
        <v>1</v>
      </c>
      <c r="R37" s="79">
        <v>12567.74</v>
      </c>
      <c r="S37" s="106">
        <f t="shared" si="3"/>
        <v>1</v>
      </c>
      <c r="T37" s="81">
        <f t="shared" si="6"/>
        <v>0</v>
      </c>
      <c r="U37" s="78">
        <f t="shared" si="5"/>
        <v>0</v>
      </c>
    </row>
    <row r="38" spans="1:21" ht="15" customHeight="1">
      <c r="A38" s="70">
        <v>31</v>
      </c>
      <c r="B38" s="71" t="s">
        <v>22</v>
      </c>
      <c r="C38" s="72"/>
      <c r="D38" s="89" t="s">
        <v>67</v>
      </c>
      <c r="E38" s="82" t="s">
        <v>34</v>
      </c>
      <c r="F38" s="71" t="s">
        <v>118</v>
      </c>
      <c r="G38" s="75">
        <f t="shared" si="0"/>
        <v>16949.560000000001</v>
      </c>
      <c r="H38" s="76">
        <v>25</v>
      </c>
      <c r="I38" s="76">
        <v>1</v>
      </c>
      <c r="J38" s="76">
        <v>16</v>
      </c>
      <c r="K38" s="76">
        <v>21</v>
      </c>
      <c r="L38" s="76">
        <v>27</v>
      </c>
      <c r="M38" s="77">
        <v>16</v>
      </c>
      <c r="N38" s="78">
        <f t="shared" si="1"/>
        <v>0.84</v>
      </c>
      <c r="O38" s="79">
        <v>16949.560000000001</v>
      </c>
      <c r="P38" s="79">
        <v>16949.560000000001</v>
      </c>
      <c r="Q38" s="106">
        <f t="shared" si="2"/>
        <v>1</v>
      </c>
      <c r="R38" s="79">
        <v>16949.560000000001</v>
      </c>
      <c r="S38" s="106">
        <f t="shared" si="3"/>
        <v>1</v>
      </c>
      <c r="T38" s="81">
        <f t="shared" si="6"/>
        <v>0</v>
      </c>
      <c r="U38" s="78">
        <f t="shared" si="5"/>
        <v>0</v>
      </c>
    </row>
    <row r="39" spans="1:21" ht="15" customHeight="1">
      <c r="A39" s="70">
        <v>32</v>
      </c>
      <c r="B39" s="71" t="s">
        <v>22</v>
      </c>
      <c r="C39" s="72"/>
      <c r="D39" s="83" t="s">
        <v>50</v>
      </c>
      <c r="E39" s="90" t="s">
        <v>51</v>
      </c>
      <c r="F39" s="71" t="s">
        <v>119</v>
      </c>
      <c r="G39" s="75">
        <f t="shared" si="0"/>
        <v>415.12</v>
      </c>
      <c r="H39" s="76">
        <v>4</v>
      </c>
      <c r="I39" s="76">
        <v>0</v>
      </c>
      <c r="J39" s="76">
        <v>0</v>
      </c>
      <c r="K39" s="76">
        <v>4</v>
      </c>
      <c r="L39" s="76">
        <v>3</v>
      </c>
      <c r="M39" s="77">
        <v>4</v>
      </c>
      <c r="N39" s="78">
        <f t="shared" si="1"/>
        <v>1</v>
      </c>
      <c r="O39" s="79">
        <v>415.12</v>
      </c>
      <c r="P39" s="79">
        <v>415.12</v>
      </c>
      <c r="Q39" s="106">
        <f t="shared" si="2"/>
        <v>1</v>
      </c>
      <c r="R39" s="79">
        <v>415.12</v>
      </c>
      <c r="S39" s="106">
        <f t="shared" si="3"/>
        <v>1</v>
      </c>
      <c r="T39" s="81">
        <f t="shared" si="6"/>
        <v>0</v>
      </c>
      <c r="U39" s="78">
        <f t="shared" si="5"/>
        <v>0</v>
      </c>
    </row>
    <row r="40" spans="1:21" ht="15" customHeight="1">
      <c r="A40" s="70">
        <v>33</v>
      </c>
      <c r="B40" s="71" t="s">
        <v>22</v>
      </c>
      <c r="C40" s="72"/>
      <c r="D40" s="89" t="s">
        <v>68</v>
      </c>
      <c r="E40" s="82" t="s">
        <v>34</v>
      </c>
      <c r="F40" s="71" t="s">
        <v>120</v>
      </c>
      <c r="G40" s="75">
        <f t="shared" si="0"/>
        <v>12817.69</v>
      </c>
      <c r="H40" s="76">
        <v>15</v>
      </c>
      <c r="I40" s="76">
        <v>1</v>
      </c>
      <c r="J40" s="76">
        <v>8</v>
      </c>
      <c r="K40" s="76">
        <v>14</v>
      </c>
      <c r="L40" s="76">
        <v>18</v>
      </c>
      <c r="M40" s="77">
        <v>9</v>
      </c>
      <c r="N40" s="78">
        <f t="shared" si="1"/>
        <v>0.93333333333333335</v>
      </c>
      <c r="O40" s="79">
        <v>12817.69</v>
      </c>
      <c r="P40" s="79">
        <v>12817.69</v>
      </c>
      <c r="Q40" s="106">
        <f t="shared" si="2"/>
        <v>1</v>
      </c>
      <c r="R40" s="79">
        <v>12817.69</v>
      </c>
      <c r="S40" s="106">
        <f t="shared" si="3"/>
        <v>1</v>
      </c>
      <c r="T40" s="81">
        <f t="shared" si="6"/>
        <v>0</v>
      </c>
      <c r="U40" s="78">
        <f t="shared" si="5"/>
        <v>0</v>
      </c>
    </row>
    <row r="41" spans="1:21" ht="15" customHeight="1">
      <c r="A41" s="70">
        <v>34</v>
      </c>
      <c r="B41" s="71" t="s">
        <v>22</v>
      </c>
      <c r="C41" s="72"/>
      <c r="D41" s="73" t="s">
        <v>69</v>
      </c>
      <c r="E41" s="82" t="s">
        <v>47</v>
      </c>
      <c r="F41" s="71" t="s">
        <v>121</v>
      </c>
      <c r="G41" s="75">
        <f t="shared" si="0"/>
        <v>19516.09</v>
      </c>
      <c r="H41" s="76">
        <v>21</v>
      </c>
      <c r="I41" s="76">
        <v>4</v>
      </c>
      <c r="J41" s="76">
        <v>9</v>
      </c>
      <c r="K41" s="76">
        <v>17</v>
      </c>
      <c r="L41" s="76">
        <v>25</v>
      </c>
      <c r="M41" s="77">
        <v>8</v>
      </c>
      <c r="N41" s="78">
        <f t="shared" si="1"/>
        <v>0.80952380952380953</v>
      </c>
      <c r="O41" s="79">
        <v>19516.09</v>
      </c>
      <c r="P41" s="79">
        <v>19516.09</v>
      </c>
      <c r="Q41" s="106">
        <f t="shared" si="2"/>
        <v>1</v>
      </c>
      <c r="R41" s="79">
        <v>19516.09</v>
      </c>
      <c r="S41" s="106">
        <f t="shared" si="3"/>
        <v>1</v>
      </c>
      <c r="T41" s="81">
        <f t="shared" si="6"/>
        <v>0</v>
      </c>
      <c r="U41" s="78">
        <f t="shared" si="5"/>
        <v>0</v>
      </c>
    </row>
    <row r="42" spans="1:21" ht="15" customHeight="1">
      <c r="A42" s="70">
        <v>35</v>
      </c>
      <c r="B42" s="71" t="s">
        <v>22</v>
      </c>
      <c r="C42" s="72"/>
      <c r="D42" s="73" t="s">
        <v>122</v>
      </c>
      <c r="E42" s="82" t="s">
        <v>34</v>
      </c>
      <c r="F42" s="71" t="s">
        <v>123</v>
      </c>
      <c r="G42" s="75">
        <f t="shared" si="0"/>
        <v>6167.76</v>
      </c>
      <c r="H42" s="76">
        <v>13</v>
      </c>
      <c r="I42" s="76">
        <v>0</v>
      </c>
      <c r="J42" s="76">
        <v>8</v>
      </c>
      <c r="K42" s="76">
        <v>7</v>
      </c>
      <c r="L42" s="76">
        <v>9</v>
      </c>
      <c r="M42" s="77">
        <v>5</v>
      </c>
      <c r="N42" s="78">
        <f t="shared" si="1"/>
        <v>0.53846153846153844</v>
      </c>
      <c r="O42" s="79">
        <v>6167.76</v>
      </c>
      <c r="P42" s="79">
        <v>6167.76</v>
      </c>
      <c r="Q42" s="106">
        <f t="shared" si="2"/>
        <v>1</v>
      </c>
      <c r="R42" s="79">
        <v>6167.76</v>
      </c>
      <c r="S42" s="106">
        <f t="shared" si="3"/>
        <v>1</v>
      </c>
      <c r="T42" s="81">
        <f t="shared" si="6"/>
        <v>0</v>
      </c>
      <c r="U42" s="78">
        <f t="shared" si="5"/>
        <v>0</v>
      </c>
    </row>
    <row r="43" spans="1:21" ht="15" customHeight="1">
      <c r="A43" s="70">
        <v>36</v>
      </c>
      <c r="B43" s="71" t="s">
        <v>22</v>
      </c>
      <c r="C43" s="72"/>
      <c r="D43" s="73" t="s">
        <v>253</v>
      </c>
      <c r="E43" s="82" t="s">
        <v>34</v>
      </c>
      <c r="F43" s="71" t="s">
        <v>266</v>
      </c>
      <c r="G43" s="75">
        <f t="shared" si="0"/>
        <v>0</v>
      </c>
      <c r="H43" s="76">
        <v>6</v>
      </c>
      <c r="I43" s="76">
        <v>0</v>
      </c>
      <c r="J43" s="76">
        <v>2</v>
      </c>
      <c r="K43" s="76">
        <v>0</v>
      </c>
      <c r="L43" s="76">
        <v>0</v>
      </c>
      <c r="M43" s="77">
        <v>0</v>
      </c>
      <c r="N43" s="78">
        <f t="shared" si="1"/>
        <v>0</v>
      </c>
      <c r="O43" s="79"/>
      <c r="P43" s="79"/>
      <c r="Q43" s="106">
        <f t="shared" si="2"/>
        <v>0</v>
      </c>
      <c r="R43" s="79"/>
      <c r="S43" s="106">
        <f t="shared" si="3"/>
        <v>0</v>
      </c>
      <c r="T43" s="81">
        <f t="shared" si="6"/>
        <v>0</v>
      </c>
      <c r="U43" s="78">
        <f t="shared" si="5"/>
        <v>0</v>
      </c>
    </row>
    <row r="44" spans="1:21" ht="15" customHeight="1">
      <c r="A44" s="70">
        <v>37</v>
      </c>
      <c r="B44" s="71" t="s">
        <v>22</v>
      </c>
      <c r="C44" s="72"/>
      <c r="D44" s="73" t="s">
        <v>254</v>
      </c>
      <c r="E44" s="82" t="s">
        <v>34</v>
      </c>
      <c r="F44" s="71" t="s">
        <v>267</v>
      </c>
      <c r="G44" s="75">
        <f t="shared" si="0"/>
        <v>402.07</v>
      </c>
      <c r="H44" s="76">
        <v>4</v>
      </c>
      <c r="I44" s="76">
        <v>0</v>
      </c>
      <c r="J44" s="76">
        <v>3</v>
      </c>
      <c r="K44" s="76">
        <v>2</v>
      </c>
      <c r="L44" s="76">
        <v>2</v>
      </c>
      <c r="M44" s="77">
        <v>0</v>
      </c>
      <c r="N44" s="78">
        <f t="shared" si="1"/>
        <v>0.5</v>
      </c>
      <c r="O44" s="79">
        <v>402.07</v>
      </c>
      <c r="P44" s="79">
        <v>402.07</v>
      </c>
      <c r="Q44" s="106">
        <f t="shared" si="2"/>
        <v>1</v>
      </c>
      <c r="R44" s="79">
        <v>402.07</v>
      </c>
      <c r="S44" s="106">
        <f t="shared" si="3"/>
        <v>1</v>
      </c>
      <c r="T44" s="81">
        <f t="shared" si="6"/>
        <v>0</v>
      </c>
      <c r="U44" s="78">
        <f t="shared" si="5"/>
        <v>0</v>
      </c>
    </row>
    <row r="45" spans="1:21" ht="15" customHeight="1">
      <c r="A45" s="70">
        <v>38</v>
      </c>
      <c r="B45" s="71" t="s">
        <v>22</v>
      </c>
      <c r="C45" s="72"/>
      <c r="D45" s="89" t="s">
        <v>70</v>
      </c>
      <c r="E45" s="82" t="s">
        <v>34</v>
      </c>
      <c r="F45" s="71" t="s">
        <v>124</v>
      </c>
      <c r="G45" s="75">
        <f t="shared" si="0"/>
        <v>11585.85</v>
      </c>
      <c r="H45" s="76">
        <v>25</v>
      </c>
      <c r="I45" s="76">
        <v>2</v>
      </c>
      <c r="J45" s="76">
        <v>13</v>
      </c>
      <c r="K45" s="76">
        <v>18</v>
      </c>
      <c r="L45" s="76">
        <v>22</v>
      </c>
      <c r="M45" s="77">
        <v>15</v>
      </c>
      <c r="N45" s="78">
        <f t="shared" si="1"/>
        <v>0.72</v>
      </c>
      <c r="O45" s="79">
        <v>11585.85</v>
      </c>
      <c r="P45" s="79">
        <v>11585.85</v>
      </c>
      <c r="Q45" s="106">
        <f t="shared" si="2"/>
        <v>1</v>
      </c>
      <c r="R45" s="79">
        <v>11585.85</v>
      </c>
      <c r="S45" s="106">
        <f t="shared" si="3"/>
        <v>1</v>
      </c>
      <c r="T45" s="81">
        <f t="shared" si="6"/>
        <v>0</v>
      </c>
      <c r="U45" s="78">
        <f t="shared" si="5"/>
        <v>0</v>
      </c>
    </row>
    <row r="46" spans="1:21" ht="15" customHeight="1">
      <c r="A46" s="70">
        <v>39</v>
      </c>
      <c r="B46" s="71" t="s">
        <v>22</v>
      </c>
      <c r="C46" s="72"/>
      <c r="D46" s="89" t="s">
        <v>255</v>
      </c>
      <c r="E46" s="82" t="s">
        <v>34</v>
      </c>
      <c r="F46" s="71" t="s">
        <v>268</v>
      </c>
      <c r="G46" s="75">
        <f t="shared" si="0"/>
        <v>0</v>
      </c>
      <c r="H46" s="76">
        <v>5</v>
      </c>
      <c r="I46" s="76">
        <v>0</v>
      </c>
      <c r="J46" s="76">
        <v>3</v>
      </c>
      <c r="K46" s="76">
        <v>0</v>
      </c>
      <c r="L46" s="76">
        <v>0</v>
      </c>
      <c r="M46" s="77">
        <v>0</v>
      </c>
      <c r="N46" s="78">
        <f t="shared" si="1"/>
        <v>0</v>
      </c>
      <c r="O46" s="79"/>
      <c r="P46" s="79"/>
      <c r="Q46" s="106">
        <f t="shared" si="2"/>
        <v>0</v>
      </c>
      <c r="R46" s="79"/>
      <c r="S46" s="106">
        <f t="shared" si="3"/>
        <v>0</v>
      </c>
      <c r="T46" s="81">
        <f t="shared" si="6"/>
        <v>0</v>
      </c>
      <c r="U46" s="78">
        <f t="shared" si="5"/>
        <v>0</v>
      </c>
    </row>
    <row r="47" spans="1:21" ht="15" customHeight="1">
      <c r="A47" s="70">
        <v>40</v>
      </c>
      <c r="B47" s="71" t="s">
        <v>22</v>
      </c>
      <c r="C47" s="72"/>
      <c r="D47" s="89" t="s">
        <v>256</v>
      </c>
      <c r="E47" s="82" t="s">
        <v>51</v>
      </c>
      <c r="F47" s="71" t="s">
        <v>269</v>
      </c>
      <c r="G47" s="75">
        <f t="shared" si="0"/>
        <v>0</v>
      </c>
      <c r="H47" s="76">
        <v>14</v>
      </c>
      <c r="I47" s="76">
        <v>0</v>
      </c>
      <c r="J47" s="76">
        <v>8</v>
      </c>
      <c r="K47" s="76">
        <v>0</v>
      </c>
      <c r="L47" s="76">
        <v>0</v>
      </c>
      <c r="M47" s="77">
        <v>0</v>
      </c>
      <c r="N47" s="78">
        <f t="shared" si="1"/>
        <v>0</v>
      </c>
      <c r="O47" s="79"/>
      <c r="P47" s="79"/>
      <c r="Q47" s="106">
        <f t="shared" si="2"/>
        <v>0</v>
      </c>
      <c r="R47" s="79"/>
      <c r="S47" s="106">
        <f t="shared" si="3"/>
        <v>0</v>
      </c>
      <c r="T47" s="81">
        <f t="shared" si="6"/>
        <v>0</v>
      </c>
      <c r="U47" s="78">
        <f t="shared" si="5"/>
        <v>0</v>
      </c>
    </row>
    <row r="48" spans="1:21" ht="15" customHeight="1">
      <c r="A48" s="70">
        <v>41</v>
      </c>
      <c r="B48" s="71" t="s">
        <v>257</v>
      </c>
      <c r="C48" s="72"/>
      <c r="D48" s="89" t="s">
        <v>238</v>
      </c>
      <c r="E48" s="82" t="s">
        <v>34</v>
      </c>
      <c r="F48" s="71" t="s">
        <v>239</v>
      </c>
      <c r="G48" s="75">
        <f t="shared" si="0"/>
        <v>0</v>
      </c>
      <c r="H48" s="76">
        <v>3</v>
      </c>
      <c r="I48" s="76">
        <v>0</v>
      </c>
      <c r="J48" s="76">
        <v>0</v>
      </c>
      <c r="K48" s="76">
        <v>0</v>
      </c>
      <c r="L48" s="76">
        <v>0</v>
      </c>
      <c r="M48" s="77">
        <v>0</v>
      </c>
      <c r="N48" s="78">
        <f t="shared" si="1"/>
        <v>0</v>
      </c>
      <c r="O48" s="79"/>
      <c r="P48" s="79"/>
      <c r="Q48" s="106">
        <f t="shared" si="2"/>
        <v>0</v>
      </c>
      <c r="R48" s="79"/>
      <c r="S48" s="106">
        <f t="shared" si="3"/>
        <v>0</v>
      </c>
      <c r="T48" s="81">
        <f t="shared" si="6"/>
        <v>0</v>
      </c>
      <c r="U48" s="78">
        <f t="shared" si="5"/>
        <v>0</v>
      </c>
    </row>
    <row r="49" spans="1:21" ht="15" customHeight="1">
      <c r="A49" s="70">
        <v>42</v>
      </c>
      <c r="B49" s="71" t="s">
        <v>22</v>
      </c>
      <c r="C49" s="72"/>
      <c r="D49" s="83" t="s">
        <v>52</v>
      </c>
      <c r="E49" s="82" t="s">
        <v>30</v>
      </c>
      <c r="F49" s="71" t="s">
        <v>125</v>
      </c>
      <c r="G49" s="75">
        <f t="shared" si="0"/>
        <v>50732.77</v>
      </c>
      <c r="H49" s="76">
        <v>62</v>
      </c>
      <c r="I49" s="76">
        <v>9</v>
      </c>
      <c r="J49" s="76">
        <v>36</v>
      </c>
      <c r="K49" s="76">
        <v>48</v>
      </c>
      <c r="L49" s="76">
        <v>56</v>
      </c>
      <c r="M49" s="77">
        <v>17</v>
      </c>
      <c r="N49" s="78">
        <f t="shared" si="1"/>
        <v>0.77419354838709675</v>
      </c>
      <c r="O49" s="79">
        <v>50732.77</v>
      </c>
      <c r="P49" s="79">
        <v>50732.77</v>
      </c>
      <c r="Q49" s="106">
        <f t="shared" si="2"/>
        <v>1</v>
      </c>
      <c r="R49" s="79">
        <v>50732.77</v>
      </c>
      <c r="S49" s="106">
        <f t="shared" si="3"/>
        <v>1</v>
      </c>
      <c r="T49" s="81">
        <f t="shared" si="6"/>
        <v>0</v>
      </c>
      <c r="U49" s="78">
        <f t="shared" si="5"/>
        <v>0</v>
      </c>
    </row>
    <row r="50" spans="1:21" ht="15" customHeight="1">
      <c r="A50" s="70">
        <v>43</v>
      </c>
      <c r="B50" s="71" t="s">
        <v>22</v>
      </c>
      <c r="C50" s="72"/>
      <c r="D50" s="83" t="s">
        <v>240</v>
      </c>
      <c r="E50" s="82" t="s">
        <v>34</v>
      </c>
      <c r="F50" s="71" t="s">
        <v>241</v>
      </c>
      <c r="G50" s="75">
        <f t="shared" si="0"/>
        <v>0</v>
      </c>
      <c r="H50" s="76">
        <v>1</v>
      </c>
      <c r="I50" s="76">
        <v>0</v>
      </c>
      <c r="J50" s="76">
        <v>0</v>
      </c>
      <c r="K50" s="76">
        <v>0</v>
      </c>
      <c r="L50" s="76">
        <v>0</v>
      </c>
      <c r="M50" s="77"/>
      <c r="N50" s="78">
        <f t="shared" si="1"/>
        <v>0</v>
      </c>
      <c r="O50" s="79"/>
      <c r="P50" s="79"/>
      <c r="Q50" s="106">
        <f t="shared" si="2"/>
        <v>0</v>
      </c>
      <c r="R50" s="79"/>
      <c r="S50" s="106">
        <f t="shared" si="3"/>
        <v>0</v>
      </c>
      <c r="T50" s="81">
        <f t="shared" si="6"/>
        <v>0</v>
      </c>
      <c r="U50" s="78">
        <f t="shared" si="5"/>
        <v>0</v>
      </c>
    </row>
    <row r="51" spans="1:21" ht="15" customHeight="1">
      <c r="A51" s="70">
        <v>44</v>
      </c>
      <c r="B51" s="71" t="s">
        <v>22</v>
      </c>
      <c r="C51" s="72"/>
      <c r="D51" s="83" t="s">
        <v>71</v>
      </c>
      <c r="E51" s="90" t="s">
        <v>51</v>
      </c>
      <c r="F51" s="71" t="s">
        <v>126</v>
      </c>
      <c r="G51" s="75">
        <f t="shared" si="0"/>
        <v>7452.86</v>
      </c>
      <c r="H51" s="76">
        <v>19</v>
      </c>
      <c r="I51" s="76">
        <v>0</v>
      </c>
      <c r="J51" s="76">
        <v>8</v>
      </c>
      <c r="K51" s="76">
        <v>17</v>
      </c>
      <c r="L51" s="76">
        <v>22</v>
      </c>
      <c r="M51" s="77">
        <v>15</v>
      </c>
      <c r="N51" s="78">
        <f t="shared" si="1"/>
        <v>0.89473684210526316</v>
      </c>
      <c r="O51" s="79">
        <v>7452.86</v>
      </c>
      <c r="P51" s="79">
        <v>7452.86</v>
      </c>
      <c r="Q51" s="106">
        <f t="shared" si="2"/>
        <v>1</v>
      </c>
      <c r="R51" s="79">
        <v>7452.86</v>
      </c>
      <c r="S51" s="106">
        <f t="shared" si="3"/>
        <v>1</v>
      </c>
      <c r="T51" s="81">
        <f t="shared" si="6"/>
        <v>0</v>
      </c>
      <c r="U51" s="78">
        <f t="shared" si="5"/>
        <v>0</v>
      </c>
    </row>
    <row r="52" spans="1:21" ht="15" customHeight="1">
      <c r="A52" s="70">
        <v>45</v>
      </c>
      <c r="B52" s="71" t="s">
        <v>22</v>
      </c>
      <c r="C52" s="72"/>
      <c r="D52" s="83" t="s">
        <v>242</v>
      </c>
      <c r="E52" s="90" t="s">
        <v>30</v>
      </c>
      <c r="F52" s="71" t="s">
        <v>243</v>
      </c>
      <c r="G52" s="75">
        <f t="shared" si="0"/>
        <v>0</v>
      </c>
      <c r="H52" s="76">
        <v>8</v>
      </c>
      <c r="I52" s="76">
        <v>1</v>
      </c>
      <c r="J52" s="76">
        <v>3</v>
      </c>
      <c r="K52" s="76">
        <v>0</v>
      </c>
      <c r="L52" s="76">
        <v>0</v>
      </c>
      <c r="M52" s="77"/>
      <c r="N52" s="78">
        <f t="shared" si="1"/>
        <v>0</v>
      </c>
      <c r="O52" s="79"/>
      <c r="P52" s="79"/>
      <c r="Q52" s="106">
        <f t="shared" si="2"/>
        <v>0</v>
      </c>
      <c r="R52" s="79"/>
      <c r="S52" s="106">
        <f t="shared" si="3"/>
        <v>0</v>
      </c>
      <c r="T52" s="81">
        <f t="shared" si="6"/>
        <v>0</v>
      </c>
      <c r="U52" s="78">
        <f t="shared" si="5"/>
        <v>0</v>
      </c>
    </row>
    <row r="53" spans="1:21" ht="15" customHeight="1">
      <c r="A53" s="70">
        <v>46</v>
      </c>
      <c r="B53" s="71" t="s">
        <v>22</v>
      </c>
      <c r="C53" s="72"/>
      <c r="D53" s="89" t="s">
        <v>53</v>
      </c>
      <c r="E53" s="82" t="s">
        <v>34</v>
      </c>
      <c r="F53" s="71" t="s">
        <v>127</v>
      </c>
      <c r="G53" s="75">
        <f t="shared" si="0"/>
        <v>17206.759999999998</v>
      </c>
      <c r="H53" s="76">
        <v>23</v>
      </c>
      <c r="I53" s="76">
        <v>4</v>
      </c>
      <c r="J53" s="76">
        <v>17</v>
      </c>
      <c r="K53" s="76">
        <v>18</v>
      </c>
      <c r="L53" s="76">
        <v>22</v>
      </c>
      <c r="M53" s="77">
        <v>7</v>
      </c>
      <c r="N53" s="78">
        <f t="shared" si="1"/>
        <v>0.78260869565217395</v>
      </c>
      <c r="O53" s="79">
        <v>17206.759999999998</v>
      </c>
      <c r="P53" s="79">
        <v>17206.759999999998</v>
      </c>
      <c r="Q53" s="106">
        <f t="shared" si="2"/>
        <v>1</v>
      </c>
      <c r="R53" s="79">
        <v>17206.759999999998</v>
      </c>
      <c r="S53" s="106">
        <f t="shared" si="3"/>
        <v>1</v>
      </c>
      <c r="T53" s="81">
        <f t="shared" si="6"/>
        <v>0</v>
      </c>
      <c r="U53" s="78">
        <f t="shared" si="5"/>
        <v>0</v>
      </c>
    </row>
    <row r="54" spans="1:21" ht="15" customHeight="1">
      <c r="A54" s="70">
        <v>47</v>
      </c>
      <c r="B54" s="71" t="s">
        <v>22</v>
      </c>
      <c r="C54" s="72"/>
      <c r="D54" s="89" t="s">
        <v>201</v>
      </c>
      <c r="E54" s="82" t="s">
        <v>51</v>
      </c>
      <c r="F54" s="71" t="s">
        <v>202</v>
      </c>
      <c r="G54" s="75">
        <f t="shared" si="0"/>
        <v>3929.85</v>
      </c>
      <c r="H54" s="76">
        <v>52</v>
      </c>
      <c r="I54" s="76">
        <v>2</v>
      </c>
      <c r="J54" s="76">
        <v>24</v>
      </c>
      <c r="K54" s="76">
        <v>23</v>
      </c>
      <c r="L54" s="76">
        <v>23</v>
      </c>
      <c r="M54" s="77">
        <v>10</v>
      </c>
      <c r="N54" s="78">
        <f t="shared" si="1"/>
        <v>0.44230769230769229</v>
      </c>
      <c r="O54" s="79">
        <v>3929.85</v>
      </c>
      <c r="P54" s="79">
        <v>3929.85</v>
      </c>
      <c r="Q54" s="106">
        <f t="shared" si="2"/>
        <v>1</v>
      </c>
      <c r="R54" s="79">
        <v>3929.85</v>
      </c>
      <c r="S54" s="106">
        <f t="shared" si="3"/>
        <v>1</v>
      </c>
      <c r="T54" s="81">
        <f t="shared" si="6"/>
        <v>0</v>
      </c>
      <c r="U54" s="78">
        <f t="shared" si="5"/>
        <v>0</v>
      </c>
    </row>
    <row r="55" spans="1:21" ht="15" customHeight="1">
      <c r="A55" s="70">
        <v>48</v>
      </c>
      <c r="B55" s="71" t="s">
        <v>22</v>
      </c>
      <c r="C55" s="72"/>
      <c r="D55" s="73" t="s">
        <v>128</v>
      </c>
      <c r="E55" s="82" t="s">
        <v>34</v>
      </c>
      <c r="F55" s="71" t="s">
        <v>129</v>
      </c>
      <c r="G55" s="75">
        <f t="shared" si="0"/>
        <v>8989.76</v>
      </c>
      <c r="H55" s="76">
        <v>17</v>
      </c>
      <c r="I55" s="76">
        <v>1</v>
      </c>
      <c r="J55" s="76">
        <v>8</v>
      </c>
      <c r="K55" s="76">
        <v>10</v>
      </c>
      <c r="L55" s="76">
        <v>15</v>
      </c>
      <c r="M55" s="77">
        <v>5</v>
      </c>
      <c r="N55" s="78">
        <f t="shared" si="1"/>
        <v>0.58823529411764708</v>
      </c>
      <c r="O55" s="79">
        <v>8989.76</v>
      </c>
      <c r="P55" s="79">
        <v>8989.76</v>
      </c>
      <c r="Q55" s="106">
        <f t="shared" si="2"/>
        <v>1</v>
      </c>
      <c r="R55" s="79">
        <v>8989.76</v>
      </c>
      <c r="S55" s="106">
        <f t="shared" si="3"/>
        <v>1</v>
      </c>
      <c r="T55" s="81">
        <f t="shared" si="6"/>
        <v>0</v>
      </c>
      <c r="U55" s="78">
        <f t="shared" si="5"/>
        <v>0</v>
      </c>
    </row>
    <row r="56" spans="1:21" ht="15" customHeight="1">
      <c r="A56" s="70">
        <v>49</v>
      </c>
      <c r="B56" s="71" t="s">
        <v>22</v>
      </c>
      <c r="C56" s="72"/>
      <c r="D56" s="73" t="s">
        <v>130</v>
      </c>
      <c r="E56" s="82" t="s">
        <v>26</v>
      </c>
      <c r="F56" s="71" t="s">
        <v>131</v>
      </c>
      <c r="G56" s="75">
        <f t="shared" si="0"/>
        <v>66274.39</v>
      </c>
      <c r="H56" s="76">
        <v>36</v>
      </c>
      <c r="I56" s="76">
        <v>2</v>
      </c>
      <c r="J56" s="76">
        <v>21</v>
      </c>
      <c r="K56" s="76">
        <v>32</v>
      </c>
      <c r="L56" s="76">
        <v>45</v>
      </c>
      <c r="M56" s="77">
        <v>17</v>
      </c>
      <c r="N56" s="78">
        <f t="shared" si="1"/>
        <v>0.88888888888888884</v>
      </c>
      <c r="O56" s="79">
        <v>66274.39</v>
      </c>
      <c r="P56" s="79">
        <v>66274.39</v>
      </c>
      <c r="Q56" s="106">
        <f t="shared" si="2"/>
        <v>1</v>
      </c>
      <c r="R56" s="79">
        <v>66274.39</v>
      </c>
      <c r="S56" s="106">
        <f t="shared" si="3"/>
        <v>1</v>
      </c>
      <c r="T56" s="81">
        <f t="shared" si="6"/>
        <v>0</v>
      </c>
      <c r="U56" s="78">
        <f t="shared" si="5"/>
        <v>0</v>
      </c>
    </row>
    <row r="57" spans="1:21" ht="15" customHeight="1">
      <c r="A57" s="70">
        <v>50</v>
      </c>
      <c r="B57" s="71" t="s">
        <v>22</v>
      </c>
      <c r="C57" s="72"/>
      <c r="D57" s="89" t="s">
        <v>72</v>
      </c>
      <c r="E57" s="82" t="s">
        <v>34</v>
      </c>
      <c r="F57" s="71" t="s">
        <v>132</v>
      </c>
      <c r="G57" s="75">
        <f t="shared" si="0"/>
        <v>9101.33</v>
      </c>
      <c r="H57" s="76">
        <v>12</v>
      </c>
      <c r="I57" s="76">
        <v>1</v>
      </c>
      <c r="J57" s="76">
        <v>11</v>
      </c>
      <c r="K57" s="76">
        <v>8</v>
      </c>
      <c r="L57" s="76">
        <v>14</v>
      </c>
      <c r="M57" s="77">
        <v>5</v>
      </c>
      <c r="N57" s="78">
        <f t="shared" si="1"/>
        <v>0.66666666666666663</v>
      </c>
      <c r="O57" s="79">
        <v>9101.33</v>
      </c>
      <c r="P57" s="79">
        <v>9101.33</v>
      </c>
      <c r="Q57" s="106">
        <f t="shared" si="2"/>
        <v>1</v>
      </c>
      <c r="R57" s="79">
        <v>9101.33</v>
      </c>
      <c r="S57" s="106">
        <f t="shared" si="3"/>
        <v>1</v>
      </c>
      <c r="T57" s="81">
        <f t="shared" si="6"/>
        <v>0</v>
      </c>
      <c r="U57" s="78">
        <f t="shared" si="5"/>
        <v>0</v>
      </c>
    </row>
    <row r="58" spans="1:21" ht="15" customHeight="1">
      <c r="A58" s="70">
        <v>51</v>
      </c>
      <c r="B58" s="71" t="s">
        <v>22</v>
      </c>
      <c r="C58" s="72"/>
      <c r="D58" s="83" t="s">
        <v>54</v>
      </c>
      <c r="E58" s="82" t="s">
        <v>30</v>
      </c>
      <c r="F58" s="71" t="s">
        <v>133</v>
      </c>
      <c r="G58" s="75">
        <f t="shared" si="0"/>
        <v>47280.63</v>
      </c>
      <c r="H58" s="76">
        <v>35</v>
      </c>
      <c r="I58" s="76">
        <v>4</v>
      </c>
      <c r="J58" s="76">
        <v>23</v>
      </c>
      <c r="K58" s="76">
        <v>27</v>
      </c>
      <c r="L58" s="76">
        <v>38</v>
      </c>
      <c r="M58" s="77">
        <v>12</v>
      </c>
      <c r="N58" s="78">
        <f t="shared" si="1"/>
        <v>0.77142857142857146</v>
      </c>
      <c r="O58" s="79">
        <v>47280.63</v>
      </c>
      <c r="P58" s="79">
        <v>47280.63</v>
      </c>
      <c r="Q58" s="106">
        <f t="shared" si="2"/>
        <v>1</v>
      </c>
      <c r="R58" s="79">
        <v>47280.63</v>
      </c>
      <c r="S58" s="106">
        <f t="shared" si="3"/>
        <v>1</v>
      </c>
      <c r="T58" s="81">
        <f t="shared" si="6"/>
        <v>0</v>
      </c>
      <c r="U58" s="78">
        <f t="shared" si="5"/>
        <v>0</v>
      </c>
    </row>
    <row r="59" spans="1:21" ht="15" customHeight="1">
      <c r="A59" s="70">
        <v>52</v>
      </c>
      <c r="B59" s="71" t="s">
        <v>22</v>
      </c>
      <c r="C59" s="72"/>
      <c r="D59" s="83" t="s">
        <v>55</v>
      </c>
      <c r="E59" s="82" t="s">
        <v>56</v>
      </c>
      <c r="F59" s="71" t="s">
        <v>134</v>
      </c>
      <c r="G59" s="75">
        <f t="shared" si="0"/>
        <v>17788.75</v>
      </c>
      <c r="H59" s="76">
        <v>52</v>
      </c>
      <c r="I59" s="76">
        <v>2</v>
      </c>
      <c r="J59" s="76">
        <v>44</v>
      </c>
      <c r="K59" s="76">
        <v>36</v>
      </c>
      <c r="L59" s="76">
        <v>49</v>
      </c>
      <c r="M59" s="77">
        <v>15</v>
      </c>
      <c r="N59" s="78">
        <f t="shared" si="1"/>
        <v>0.69230769230769229</v>
      </c>
      <c r="O59" s="79">
        <v>17788.75</v>
      </c>
      <c r="P59" s="79">
        <v>17788.75</v>
      </c>
      <c r="Q59" s="106">
        <f t="shared" si="2"/>
        <v>1</v>
      </c>
      <c r="R59" s="79">
        <v>17788.75</v>
      </c>
      <c r="S59" s="106">
        <f t="shared" si="3"/>
        <v>1</v>
      </c>
      <c r="T59" s="81">
        <f t="shared" si="6"/>
        <v>0</v>
      </c>
      <c r="U59" s="78">
        <f t="shared" si="5"/>
        <v>0</v>
      </c>
    </row>
    <row r="60" spans="1:21" ht="15" customHeight="1">
      <c r="A60" s="70">
        <v>53</v>
      </c>
      <c r="B60" s="71" t="s">
        <v>257</v>
      </c>
      <c r="C60" s="72"/>
      <c r="D60" s="83" t="s">
        <v>244</v>
      </c>
      <c r="E60" s="82" t="s">
        <v>34</v>
      </c>
      <c r="F60" s="71" t="s">
        <v>245</v>
      </c>
      <c r="G60" s="75">
        <f t="shared" si="0"/>
        <v>1631.4</v>
      </c>
      <c r="H60" s="76">
        <v>3</v>
      </c>
      <c r="I60" s="76">
        <v>0</v>
      </c>
      <c r="J60" s="76">
        <v>0</v>
      </c>
      <c r="K60" s="76">
        <v>3</v>
      </c>
      <c r="L60" s="76">
        <v>2</v>
      </c>
      <c r="M60" s="77">
        <v>2</v>
      </c>
      <c r="N60" s="78">
        <f t="shared" si="1"/>
        <v>1</v>
      </c>
      <c r="O60" s="79">
        <v>1631.4</v>
      </c>
      <c r="P60" s="79">
        <v>1631.4</v>
      </c>
      <c r="Q60" s="106">
        <f t="shared" si="2"/>
        <v>1</v>
      </c>
      <c r="R60" s="79">
        <v>1631.4</v>
      </c>
      <c r="S60" s="106">
        <f t="shared" si="3"/>
        <v>1</v>
      </c>
      <c r="T60" s="81">
        <f t="shared" si="6"/>
        <v>0</v>
      </c>
      <c r="U60" s="78">
        <f t="shared" si="5"/>
        <v>0</v>
      </c>
    </row>
    <row r="61" spans="1:21" ht="15" customHeight="1">
      <c r="A61" s="70">
        <v>54</v>
      </c>
      <c r="B61" s="71" t="s">
        <v>22</v>
      </c>
      <c r="C61" s="72"/>
      <c r="D61" s="73" t="s">
        <v>135</v>
      </c>
      <c r="E61" s="82" t="s">
        <v>34</v>
      </c>
      <c r="F61" s="71" t="s">
        <v>136</v>
      </c>
      <c r="G61" s="75">
        <f t="shared" si="0"/>
        <v>15504.27</v>
      </c>
      <c r="H61" s="76">
        <v>21</v>
      </c>
      <c r="I61" s="76">
        <v>0</v>
      </c>
      <c r="J61" s="76">
        <v>15</v>
      </c>
      <c r="K61" s="76">
        <v>13</v>
      </c>
      <c r="L61" s="76">
        <v>21</v>
      </c>
      <c r="M61" s="77">
        <v>7</v>
      </c>
      <c r="N61" s="78">
        <f t="shared" si="1"/>
        <v>0.61904761904761907</v>
      </c>
      <c r="O61" s="79">
        <v>15504.27</v>
      </c>
      <c r="P61" s="79">
        <v>15504.27</v>
      </c>
      <c r="Q61" s="106">
        <f t="shared" si="2"/>
        <v>1</v>
      </c>
      <c r="R61" s="79">
        <v>15504.27</v>
      </c>
      <c r="S61" s="106">
        <f t="shared" si="3"/>
        <v>1</v>
      </c>
      <c r="T61" s="81">
        <f t="shared" si="6"/>
        <v>0</v>
      </c>
      <c r="U61" s="78">
        <f t="shared" si="5"/>
        <v>0</v>
      </c>
    </row>
    <row r="62" spans="1:21" ht="15" customHeight="1">
      <c r="A62" s="70">
        <v>55</v>
      </c>
      <c r="B62" s="71" t="s">
        <v>22</v>
      </c>
      <c r="C62" s="72"/>
      <c r="D62" s="83" t="s">
        <v>57</v>
      </c>
      <c r="E62" s="82" t="s">
        <v>26</v>
      </c>
      <c r="F62" s="71" t="s">
        <v>137</v>
      </c>
      <c r="G62" s="75">
        <f t="shared" si="0"/>
        <v>36728.6</v>
      </c>
      <c r="H62" s="76">
        <v>39</v>
      </c>
      <c r="I62" s="76">
        <v>1</v>
      </c>
      <c r="J62" s="76">
        <v>29</v>
      </c>
      <c r="K62" s="76">
        <v>29</v>
      </c>
      <c r="L62" s="76">
        <v>32</v>
      </c>
      <c r="M62" s="77">
        <v>9</v>
      </c>
      <c r="N62" s="78">
        <f t="shared" si="1"/>
        <v>0.74358974358974361</v>
      </c>
      <c r="O62" s="79">
        <v>36728.6</v>
      </c>
      <c r="P62" s="79">
        <v>36728.6</v>
      </c>
      <c r="Q62" s="106">
        <f t="shared" si="2"/>
        <v>1</v>
      </c>
      <c r="R62" s="79">
        <v>36728.6</v>
      </c>
      <c r="S62" s="106">
        <f t="shared" si="3"/>
        <v>1</v>
      </c>
      <c r="T62" s="81">
        <f t="shared" si="6"/>
        <v>0</v>
      </c>
      <c r="U62" s="78">
        <f t="shared" si="5"/>
        <v>0</v>
      </c>
    </row>
    <row r="63" spans="1:21" ht="15" customHeight="1">
      <c r="A63" s="70">
        <v>56</v>
      </c>
      <c r="B63" s="71" t="s">
        <v>22</v>
      </c>
      <c r="C63" s="72"/>
      <c r="D63" s="83" t="s">
        <v>206</v>
      </c>
      <c r="E63" s="82" t="s">
        <v>75</v>
      </c>
      <c r="F63" s="71" t="s">
        <v>207</v>
      </c>
      <c r="G63" s="75">
        <f t="shared" si="0"/>
        <v>19140.03</v>
      </c>
      <c r="H63" s="76">
        <v>17</v>
      </c>
      <c r="I63" s="76">
        <v>1</v>
      </c>
      <c r="J63" s="76">
        <v>14</v>
      </c>
      <c r="K63" s="76">
        <v>14</v>
      </c>
      <c r="L63" s="76">
        <v>20</v>
      </c>
      <c r="M63" s="77">
        <v>7</v>
      </c>
      <c r="N63" s="78">
        <f t="shared" si="1"/>
        <v>0.82352941176470584</v>
      </c>
      <c r="O63" s="79">
        <v>19140.03</v>
      </c>
      <c r="P63" s="79">
        <v>19140.03</v>
      </c>
      <c r="Q63" s="106">
        <f t="shared" si="2"/>
        <v>1</v>
      </c>
      <c r="R63" s="79">
        <v>19140.03</v>
      </c>
      <c r="S63" s="106">
        <f t="shared" si="3"/>
        <v>1</v>
      </c>
      <c r="T63" s="81">
        <f t="shared" si="6"/>
        <v>0</v>
      </c>
      <c r="U63" s="78">
        <f t="shared" si="5"/>
        <v>0</v>
      </c>
    </row>
    <row r="64" spans="1:21" ht="15" customHeight="1">
      <c r="A64" s="70">
        <v>57</v>
      </c>
      <c r="B64" s="71" t="s">
        <v>22</v>
      </c>
      <c r="C64" s="72"/>
      <c r="D64" s="73" t="s">
        <v>138</v>
      </c>
      <c r="E64" s="73" t="s">
        <v>47</v>
      </c>
      <c r="F64" s="71" t="s">
        <v>139</v>
      </c>
      <c r="G64" s="75">
        <f t="shared" si="0"/>
        <v>6367.91</v>
      </c>
      <c r="H64" s="76">
        <v>16</v>
      </c>
      <c r="I64" s="76">
        <v>1</v>
      </c>
      <c r="J64" s="76">
        <v>5</v>
      </c>
      <c r="K64" s="76">
        <v>13</v>
      </c>
      <c r="L64" s="76">
        <v>12</v>
      </c>
      <c r="M64" s="77">
        <v>9</v>
      </c>
      <c r="N64" s="78">
        <f t="shared" si="1"/>
        <v>0.8125</v>
      </c>
      <c r="O64" s="79">
        <v>6367.91</v>
      </c>
      <c r="P64" s="79">
        <v>6367.91</v>
      </c>
      <c r="Q64" s="106">
        <f t="shared" si="2"/>
        <v>1</v>
      </c>
      <c r="R64" s="79">
        <v>6367.91</v>
      </c>
      <c r="S64" s="106">
        <f t="shared" si="3"/>
        <v>1</v>
      </c>
      <c r="T64" s="81">
        <f t="shared" si="6"/>
        <v>0</v>
      </c>
      <c r="U64" s="78">
        <f t="shared" si="5"/>
        <v>0</v>
      </c>
    </row>
    <row r="65" spans="1:21" ht="15" customHeight="1">
      <c r="A65" s="70">
        <v>58</v>
      </c>
      <c r="B65" s="71" t="s">
        <v>22</v>
      </c>
      <c r="C65" s="72"/>
      <c r="D65" s="83" t="s">
        <v>73</v>
      </c>
      <c r="E65" s="73" t="s">
        <v>26</v>
      </c>
      <c r="F65" s="71" t="s">
        <v>140</v>
      </c>
      <c r="G65" s="75">
        <f t="shared" si="0"/>
        <v>0</v>
      </c>
      <c r="H65" s="76">
        <v>6</v>
      </c>
      <c r="I65" s="76">
        <v>3</v>
      </c>
      <c r="J65" s="76">
        <v>3</v>
      </c>
      <c r="K65" s="76">
        <v>6</v>
      </c>
      <c r="L65" s="76">
        <v>14</v>
      </c>
      <c r="M65" s="77">
        <v>4</v>
      </c>
      <c r="N65" s="78">
        <f t="shared" si="1"/>
        <v>1</v>
      </c>
      <c r="O65" s="79"/>
      <c r="P65" s="79"/>
      <c r="Q65" s="106">
        <f t="shared" si="2"/>
        <v>0</v>
      </c>
      <c r="R65" s="79"/>
      <c r="S65" s="106">
        <f t="shared" si="3"/>
        <v>0</v>
      </c>
      <c r="T65" s="81">
        <f t="shared" si="6"/>
        <v>0</v>
      </c>
      <c r="U65" s="78">
        <f t="shared" si="5"/>
        <v>0</v>
      </c>
    </row>
    <row r="66" spans="1:21" ht="15" customHeight="1">
      <c r="A66" s="70">
        <v>59</v>
      </c>
      <c r="B66" s="71" t="s">
        <v>22</v>
      </c>
      <c r="C66" s="72"/>
      <c r="D66" s="73" t="s">
        <v>141</v>
      </c>
      <c r="E66" s="91" t="s">
        <v>142</v>
      </c>
      <c r="F66" s="71" t="s">
        <v>143</v>
      </c>
      <c r="G66" s="75">
        <f t="shared" si="0"/>
        <v>1767.29</v>
      </c>
      <c r="H66" s="76">
        <v>8</v>
      </c>
      <c r="I66" s="76">
        <v>0</v>
      </c>
      <c r="J66" s="76">
        <v>6</v>
      </c>
      <c r="K66" s="76">
        <v>4</v>
      </c>
      <c r="L66" s="76">
        <v>5</v>
      </c>
      <c r="M66" s="77">
        <v>0</v>
      </c>
      <c r="N66" s="78">
        <f t="shared" si="1"/>
        <v>0.5</v>
      </c>
      <c r="O66" s="79">
        <v>1767.29</v>
      </c>
      <c r="P66" s="79">
        <v>1767.29</v>
      </c>
      <c r="Q66" s="106">
        <f t="shared" si="2"/>
        <v>1</v>
      </c>
      <c r="R66" s="79">
        <v>1767.29</v>
      </c>
      <c r="S66" s="106">
        <f t="shared" si="3"/>
        <v>1</v>
      </c>
      <c r="T66" s="81">
        <f t="shared" si="6"/>
        <v>0</v>
      </c>
      <c r="U66" s="78">
        <f t="shared" si="5"/>
        <v>0</v>
      </c>
    </row>
    <row r="67" spans="1:21" ht="15" customHeight="1">
      <c r="A67" s="70">
        <v>60</v>
      </c>
      <c r="B67" s="71" t="s">
        <v>22</v>
      </c>
      <c r="C67" s="72"/>
      <c r="D67" s="83" t="s">
        <v>144</v>
      </c>
      <c r="E67" s="82" t="s">
        <v>34</v>
      </c>
      <c r="F67" s="71" t="s">
        <v>184</v>
      </c>
      <c r="G67" s="75">
        <f t="shared" si="0"/>
        <v>14489.24</v>
      </c>
      <c r="H67" s="76">
        <v>16</v>
      </c>
      <c r="I67" s="76">
        <v>3</v>
      </c>
      <c r="J67" s="76">
        <v>12</v>
      </c>
      <c r="K67" s="76">
        <v>14</v>
      </c>
      <c r="L67" s="76">
        <v>19</v>
      </c>
      <c r="M67" s="77">
        <v>8</v>
      </c>
      <c r="N67" s="78">
        <f t="shared" si="1"/>
        <v>0.875</v>
      </c>
      <c r="O67" s="79">
        <v>14489.24</v>
      </c>
      <c r="P67" s="79">
        <v>14489.24</v>
      </c>
      <c r="Q67" s="106">
        <f t="shared" si="2"/>
        <v>1</v>
      </c>
      <c r="R67" s="79">
        <v>14489.24</v>
      </c>
      <c r="S67" s="106">
        <f t="shared" si="3"/>
        <v>1</v>
      </c>
      <c r="T67" s="81">
        <f t="shared" si="6"/>
        <v>0</v>
      </c>
      <c r="U67" s="78">
        <f t="shared" si="5"/>
        <v>0</v>
      </c>
    </row>
    <row r="68" spans="1:21" ht="15" customHeight="1">
      <c r="A68" s="70">
        <v>61</v>
      </c>
      <c r="B68" s="71" t="s">
        <v>22</v>
      </c>
      <c r="C68" s="72"/>
      <c r="D68" s="83" t="s">
        <v>146</v>
      </c>
      <c r="E68" s="82" t="s">
        <v>34</v>
      </c>
      <c r="F68" s="71" t="s">
        <v>147</v>
      </c>
      <c r="G68" s="75">
        <f t="shared" si="0"/>
        <v>0</v>
      </c>
      <c r="H68" s="76">
        <f>SUM(I68+J68)</f>
        <v>0</v>
      </c>
      <c r="I68" s="76">
        <v>0</v>
      </c>
      <c r="J68" s="76">
        <v>0</v>
      </c>
      <c r="K68" s="76">
        <v>0</v>
      </c>
      <c r="L68" s="76">
        <v>0</v>
      </c>
      <c r="M68" s="77">
        <v>0</v>
      </c>
      <c r="N68" s="78">
        <f t="shared" si="1"/>
        <v>0</v>
      </c>
      <c r="O68" s="79"/>
      <c r="P68" s="79"/>
      <c r="Q68" s="106">
        <f t="shared" si="2"/>
        <v>0</v>
      </c>
      <c r="R68" s="79"/>
      <c r="S68" s="106">
        <f t="shared" si="3"/>
        <v>0</v>
      </c>
      <c r="T68" s="81">
        <f t="shared" si="6"/>
        <v>0</v>
      </c>
      <c r="U68" s="78">
        <f t="shared" si="5"/>
        <v>0</v>
      </c>
    </row>
    <row r="69" spans="1:21" ht="15" customHeight="1">
      <c r="A69" s="70">
        <v>62</v>
      </c>
      <c r="B69" s="71" t="s">
        <v>22</v>
      </c>
      <c r="C69" s="72"/>
      <c r="D69" s="92" t="s">
        <v>148</v>
      </c>
      <c r="E69" s="73" t="s">
        <v>34</v>
      </c>
      <c r="F69" s="71" t="s">
        <v>149</v>
      </c>
      <c r="G69" s="75">
        <f t="shared" si="0"/>
        <v>365.4</v>
      </c>
      <c r="H69" s="76">
        <v>14</v>
      </c>
      <c r="I69" s="76">
        <v>4</v>
      </c>
      <c r="J69" s="76">
        <v>8</v>
      </c>
      <c r="K69" s="76">
        <v>6</v>
      </c>
      <c r="L69" s="76">
        <v>6</v>
      </c>
      <c r="M69" s="77">
        <v>2</v>
      </c>
      <c r="N69" s="78">
        <f t="shared" si="1"/>
        <v>0.42857142857142855</v>
      </c>
      <c r="O69" s="79">
        <v>365.4</v>
      </c>
      <c r="P69" s="79">
        <v>365.4</v>
      </c>
      <c r="Q69" s="106">
        <f t="shared" si="2"/>
        <v>1</v>
      </c>
      <c r="R69" s="79">
        <v>365.4</v>
      </c>
      <c r="S69" s="106">
        <f t="shared" si="3"/>
        <v>1</v>
      </c>
      <c r="T69" s="81">
        <f t="shared" si="6"/>
        <v>0</v>
      </c>
      <c r="U69" s="78">
        <f t="shared" si="5"/>
        <v>0</v>
      </c>
    </row>
    <row r="70" spans="1:21" ht="15" customHeight="1">
      <c r="A70" s="70">
        <v>63</v>
      </c>
      <c r="B70" s="71" t="s">
        <v>22</v>
      </c>
      <c r="C70" s="72"/>
      <c r="D70" s="92" t="s">
        <v>150</v>
      </c>
      <c r="E70" s="73" t="s">
        <v>34</v>
      </c>
      <c r="F70" s="71" t="s">
        <v>151</v>
      </c>
      <c r="G70" s="75">
        <f t="shared" ref="G70:G92" si="7">(P70)</f>
        <v>2842.02</v>
      </c>
      <c r="H70" s="76">
        <v>18</v>
      </c>
      <c r="I70" s="76">
        <v>0</v>
      </c>
      <c r="J70" s="76">
        <v>13</v>
      </c>
      <c r="K70" s="76">
        <v>4</v>
      </c>
      <c r="L70" s="76">
        <v>8</v>
      </c>
      <c r="M70" s="77">
        <v>1</v>
      </c>
      <c r="N70" s="78">
        <f t="shared" ref="N70:N92" si="8">IF(H70=0,0,K70/H70)</f>
        <v>0.22222222222222221</v>
      </c>
      <c r="O70" s="79">
        <v>2842.02</v>
      </c>
      <c r="P70" s="79">
        <v>2842.02</v>
      </c>
      <c r="Q70" s="106">
        <f t="shared" ref="Q70:Q93" si="9">IF(O70=0,0,P70/O70)</f>
        <v>1</v>
      </c>
      <c r="R70" s="79">
        <v>2842.02</v>
      </c>
      <c r="S70" s="106">
        <f t="shared" ref="S70:S93" si="10">IF(P70=0,0,R70/P70)</f>
        <v>1</v>
      </c>
      <c r="T70" s="81">
        <f t="shared" si="6"/>
        <v>0</v>
      </c>
      <c r="U70" s="78">
        <f t="shared" ref="U70:U93" si="11">IF(P70=0,0,T70/P70)</f>
        <v>0</v>
      </c>
    </row>
    <row r="71" spans="1:21" ht="15" customHeight="1">
      <c r="A71" s="70">
        <v>64</v>
      </c>
      <c r="B71" s="71" t="s">
        <v>22</v>
      </c>
      <c r="C71" s="72"/>
      <c r="D71" s="92" t="s">
        <v>152</v>
      </c>
      <c r="E71" s="73" t="s">
        <v>34</v>
      </c>
      <c r="F71" s="71" t="s">
        <v>153</v>
      </c>
      <c r="G71" s="75">
        <f t="shared" si="7"/>
        <v>20731.7</v>
      </c>
      <c r="H71" s="76">
        <v>23</v>
      </c>
      <c r="I71" s="76">
        <v>3</v>
      </c>
      <c r="J71" s="76">
        <v>16</v>
      </c>
      <c r="K71" s="76">
        <v>18</v>
      </c>
      <c r="L71" s="76">
        <v>21</v>
      </c>
      <c r="M71" s="77">
        <v>11</v>
      </c>
      <c r="N71" s="78">
        <f t="shared" si="8"/>
        <v>0.78260869565217395</v>
      </c>
      <c r="O71" s="79">
        <v>20731.7</v>
      </c>
      <c r="P71" s="79">
        <v>20731.7</v>
      </c>
      <c r="Q71" s="106">
        <f t="shared" si="9"/>
        <v>1</v>
      </c>
      <c r="R71" s="79">
        <v>20731.7</v>
      </c>
      <c r="S71" s="106">
        <f t="shared" si="10"/>
        <v>1</v>
      </c>
      <c r="T71" s="81">
        <f t="shared" si="6"/>
        <v>0</v>
      </c>
      <c r="U71" s="78">
        <f t="shared" si="11"/>
        <v>0</v>
      </c>
    </row>
    <row r="72" spans="1:21" ht="15" customHeight="1">
      <c r="A72" s="70">
        <v>65</v>
      </c>
      <c r="B72" s="71" t="s">
        <v>22</v>
      </c>
      <c r="C72" s="72"/>
      <c r="D72" s="83" t="s">
        <v>154</v>
      </c>
      <c r="E72" s="73" t="s">
        <v>155</v>
      </c>
      <c r="F72" s="71" t="s">
        <v>156</v>
      </c>
      <c r="G72" s="75">
        <f t="shared" si="7"/>
        <v>4096.87</v>
      </c>
      <c r="H72" s="76">
        <f>SUM(I72+J72)</f>
        <v>6</v>
      </c>
      <c r="I72" s="76">
        <v>0</v>
      </c>
      <c r="J72" s="76">
        <v>6</v>
      </c>
      <c r="K72" s="76">
        <v>5</v>
      </c>
      <c r="L72" s="76">
        <v>7</v>
      </c>
      <c r="M72" s="77">
        <v>1</v>
      </c>
      <c r="N72" s="78">
        <f t="shared" si="8"/>
        <v>0.83333333333333337</v>
      </c>
      <c r="O72" s="79">
        <v>4096.87</v>
      </c>
      <c r="P72" s="79">
        <v>4096.87</v>
      </c>
      <c r="Q72" s="106">
        <f t="shared" si="9"/>
        <v>1</v>
      </c>
      <c r="R72" s="79">
        <v>4096.87</v>
      </c>
      <c r="S72" s="106">
        <f t="shared" si="10"/>
        <v>1</v>
      </c>
      <c r="T72" s="81">
        <f t="shared" si="6"/>
        <v>0</v>
      </c>
      <c r="U72" s="78">
        <f t="shared" si="11"/>
        <v>0</v>
      </c>
    </row>
    <row r="73" spans="1:21" ht="15" customHeight="1">
      <c r="A73" s="70">
        <v>66</v>
      </c>
      <c r="B73" s="71" t="s">
        <v>22</v>
      </c>
      <c r="C73" s="72"/>
      <c r="D73" s="89" t="s">
        <v>33</v>
      </c>
      <c r="E73" s="86" t="s">
        <v>34</v>
      </c>
      <c r="F73" s="71" t="s">
        <v>157</v>
      </c>
      <c r="G73" s="75">
        <f t="shared" si="7"/>
        <v>23608.17</v>
      </c>
      <c r="H73" s="76">
        <v>25</v>
      </c>
      <c r="I73" s="76">
        <v>6</v>
      </c>
      <c r="J73" s="76">
        <v>13</v>
      </c>
      <c r="K73" s="76">
        <v>17</v>
      </c>
      <c r="L73" s="76">
        <v>22</v>
      </c>
      <c r="M73" s="77">
        <v>9</v>
      </c>
      <c r="N73" s="78">
        <f t="shared" si="8"/>
        <v>0.68</v>
      </c>
      <c r="O73" s="79">
        <v>23608.17</v>
      </c>
      <c r="P73" s="79">
        <v>23608.17</v>
      </c>
      <c r="Q73" s="106">
        <f t="shared" si="9"/>
        <v>1</v>
      </c>
      <c r="R73" s="79">
        <v>23608.17</v>
      </c>
      <c r="S73" s="106">
        <f t="shared" si="10"/>
        <v>1</v>
      </c>
      <c r="T73" s="81">
        <f t="shared" si="6"/>
        <v>0</v>
      </c>
      <c r="U73" s="78">
        <f t="shared" si="11"/>
        <v>0</v>
      </c>
    </row>
    <row r="74" spans="1:21" ht="15" customHeight="1">
      <c r="A74" s="70">
        <v>67</v>
      </c>
      <c r="B74" s="71" t="s">
        <v>22</v>
      </c>
      <c r="C74" s="72"/>
      <c r="D74" s="73" t="s">
        <v>74</v>
      </c>
      <c r="E74" s="90" t="s">
        <v>75</v>
      </c>
      <c r="F74" s="71" t="s">
        <v>158</v>
      </c>
      <c r="G74" s="75">
        <f t="shared" si="7"/>
        <v>30467.86</v>
      </c>
      <c r="H74" s="76">
        <v>32</v>
      </c>
      <c r="I74" s="76">
        <v>5</v>
      </c>
      <c r="J74" s="76">
        <v>24</v>
      </c>
      <c r="K74" s="76">
        <v>30</v>
      </c>
      <c r="L74" s="76">
        <v>39</v>
      </c>
      <c r="M74" s="77">
        <v>7</v>
      </c>
      <c r="N74" s="78">
        <f t="shared" si="8"/>
        <v>0.9375</v>
      </c>
      <c r="O74" s="79">
        <v>30467.86</v>
      </c>
      <c r="P74" s="79">
        <v>30467.86</v>
      </c>
      <c r="Q74" s="106">
        <f t="shared" si="9"/>
        <v>1</v>
      </c>
      <c r="R74" s="79">
        <v>30467.86</v>
      </c>
      <c r="S74" s="106">
        <f t="shared" si="10"/>
        <v>1</v>
      </c>
      <c r="T74" s="81">
        <f t="shared" si="6"/>
        <v>0</v>
      </c>
      <c r="U74" s="78">
        <f t="shared" si="11"/>
        <v>0</v>
      </c>
    </row>
    <row r="75" spans="1:21" ht="15" customHeight="1">
      <c r="A75" s="70">
        <v>68</v>
      </c>
      <c r="B75" s="71" t="s">
        <v>22</v>
      </c>
      <c r="C75" s="72"/>
      <c r="D75" s="73" t="s">
        <v>208</v>
      </c>
      <c r="E75" s="90" t="s">
        <v>32</v>
      </c>
      <c r="F75" s="93" t="s">
        <v>209</v>
      </c>
      <c r="G75" s="75">
        <f t="shared" si="7"/>
        <v>15377.95</v>
      </c>
      <c r="H75" s="76">
        <v>21</v>
      </c>
      <c r="I75" s="76">
        <v>0</v>
      </c>
      <c r="J75" s="76">
        <v>11</v>
      </c>
      <c r="K75" s="76">
        <v>15</v>
      </c>
      <c r="L75" s="76">
        <v>18</v>
      </c>
      <c r="M75" s="77">
        <v>4</v>
      </c>
      <c r="N75" s="78">
        <f t="shared" si="8"/>
        <v>0.7142857142857143</v>
      </c>
      <c r="O75" s="79">
        <v>15377.95</v>
      </c>
      <c r="P75" s="79">
        <v>15377.95</v>
      </c>
      <c r="Q75" s="106">
        <f t="shared" si="9"/>
        <v>1</v>
      </c>
      <c r="R75" s="79">
        <v>15377.95</v>
      </c>
      <c r="S75" s="106">
        <f t="shared" si="10"/>
        <v>1</v>
      </c>
      <c r="T75" s="81">
        <f t="shared" si="6"/>
        <v>0</v>
      </c>
      <c r="U75" s="78">
        <f t="shared" si="11"/>
        <v>0</v>
      </c>
    </row>
    <row r="76" spans="1:21" ht="15" customHeight="1">
      <c r="A76" s="70">
        <v>69</v>
      </c>
      <c r="B76" s="71" t="s">
        <v>22</v>
      </c>
      <c r="C76" s="72"/>
      <c r="D76" s="83" t="s">
        <v>58</v>
      </c>
      <c r="E76" s="82" t="s">
        <v>59</v>
      </c>
      <c r="F76" s="71" t="s">
        <v>159</v>
      </c>
      <c r="G76" s="75">
        <f t="shared" si="7"/>
        <v>15394.14</v>
      </c>
      <c r="H76" s="76">
        <v>20</v>
      </c>
      <c r="I76" s="76">
        <v>5</v>
      </c>
      <c r="J76" s="76">
        <v>15</v>
      </c>
      <c r="K76" s="76">
        <v>17</v>
      </c>
      <c r="L76" s="76">
        <v>25</v>
      </c>
      <c r="M76" s="77">
        <v>7</v>
      </c>
      <c r="N76" s="78">
        <f t="shared" si="8"/>
        <v>0.85</v>
      </c>
      <c r="O76" s="79">
        <v>15394.14</v>
      </c>
      <c r="P76" s="79">
        <v>15394.14</v>
      </c>
      <c r="Q76" s="106">
        <f t="shared" si="9"/>
        <v>1</v>
      </c>
      <c r="R76" s="79">
        <v>15394.14</v>
      </c>
      <c r="S76" s="106">
        <f t="shared" si="10"/>
        <v>1</v>
      </c>
      <c r="T76" s="81">
        <f t="shared" si="6"/>
        <v>0</v>
      </c>
      <c r="U76" s="78">
        <f t="shared" si="11"/>
        <v>0</v>
      </c>
    </row>
    <row r="77" spans="1:21" ht="15" customHeight="1">
      <c r="A77" s="70">
        <v>70</v>
      </c>
      <c r="B77" s="71" t="s">
        <v>22</v>
      </c>
      <c r="C77" s="72"/>
      <c r="D77" s="92" t="s">
        <v>160</v>
      </c>
      <c r="E77" s="86" t="s">
        <v>34</v>
      </c>
      <c r="F77" s="71" t="s">
        <v>161</v>
      </c>
      <c r="G77" s="75">
        <f t="shared" si="7"/>
        <v>5324.71</v>
      </c>
      <c r="H77" s="76">
        <v>10</v>
      </c>
      <c r="I77" s="76">
        <v>0</v>
      </c>
      <c r="J77" s="76">
        <v>9</v>
      </c>
      <c r="K77" s="76">
        <v>6</v>
      </c>
      <c r="L77" s="76">
        <v>8</v>
      </c>
      <c r="M77" s="77">
        <v>5</v>
      </c>
      <c r="N77" s="78">
        <f t="shared" si="8"/>
        <v>0.6</v>
      </c>
      <c r="O77" s="79">
        <v>5324.71</v>
      </c>
      <c r="P77" s="79">
        <v>5324.71</v>
      </c>
      <c r="Q77" s="106">
        <f t="shared" si="9"/>
        <v>1</v>
      </c>
      <c r="R77" s="79">
        <v>5324.71</v>
      </c>
      <c r="S77" s="106">
        <f t="shared" si="10"/>
        <v>1</v>
      </c>
      <c r="T77" s="81">
        <f t="shared" si="6"/>
        <v>0</v>
      </c>
      <c r="U77" s="78">
        <f t="shared" si="11"/>
        <v>0</v>
      </c>
    </row>
    <row r="78" spans="1:21" ht="15" customHeight="1">
      <c r="A78" s="70">
        <v>71</v>
      </c>
      <c r="B78" s="71" t="s">
        <v>22</v>
      </c>
      <c r="C78" s="72"/>
      <c r="D78" s="92" t="s">
        <v>162</v>
      </c>
      <c r="E78" s="86" t="s">
        <v>34</v>
      </c>
      <c r="F78" s="71" t="s">
        <v>163</v>
      </c>
      <c r="G78" s="75">
        <f t="shared" si="7"/>
        <v>16322.34</v>
      </c>
      <c r="H78" s="76">
        <v>15</v>
      </c>
      <c r="I78" s="76">
        <v>0</v>
      </c>
      <c r="J78" s="76">
        <v>14</v>
      </c>
      <c r="K78" s="76">
        <v>11</v>
      </c>
      <c r="L78" s="76">
        <v>17</v>
      </c>
      <c r="M78" s="77">
        <v>6</v>
      </c>
      <c r="N78" s="78">
        <f t="shared" si="8"/>
        <v>0.73333333333333328</v>
      </c>
      <c r="O78" s="79">
        <v>16322.34</v>
      </c>
      <c r="P78" s="79">
        <v>16322.34</v>
      </c>
      <c r="Q78" s="106">
        <f t="shared" si="9"/>
        <v>1</v>
      </c>
      <c r="R78" s="79">
        <v>16322.34</v>
      </c>
      <c r="S78" s="106">
        <f t="shared" si="10"/>
        <v>1</v>
      </c>
      <c r="T78" s="81">
        <f t="shared" si="6"/>
        <v>0</v>
      </c>
      <c r="U78" s="78">
        <f t="shared" si="11"/>
        <v>0</v>
      </c>
    </row>
    <row r="79" spans="1:21" ht="15" customHeight="1">
      <c r="A79" s="70">
        <v>72</v>
      </c>
      <c r="B79" s="71" t="s">
        <v>22</v>
      </c>
      <c r="C79" s="72"/>
      <c r="D79" s="73" t="s">
        <v>76</v>
      </c>
      <c r="E79" s="82" t="s">
        <v>26</v>
      </c>
      <c r="F79" s="71" t="s">
        <v>185</v>
      </c>
      <c r="G79" s="75">
        <f t="shared" si="7"/>
        <v>7589.23</v>
      </c>
      <c r="H79" s="76">
        <v>23</v>
      </c>
      <c r="I79" s="76">
        <v>4</v>
      </c>
      <c r="J79" s="76">
        <v>11</v>
      </c>
      <c r="K79" s="76">
        <v>16</v>
      </c>
      <c r="L79" s="76">
        <v>19</v>
      </c>
      <c r="M79" s="77">
        <v>7</v>
      </c>
      <c r="N79" s="78">
        <f t="shared" si="8"/>
        <v>0.69565217391304346</v>
      </c>
      <c r="O79" s="79">
        <v>7589.23</v>
      </c>
      <c r="P79" s="79">
        <v>7589.23</v>
      </c>
      <c r="Q79" s="106">
        <f t="shared" si="9"/>
        <v>1</v>
      </c>
      <c r="R79" s="79">
        <v>7589.23</v>
      </c>
      <c r="S79" s="106">
        <f t="shared" si="10"/>
        <v>1</v>
      </c>
      <c r="T79" s="81">
        <f t="shared" si="6"/>
        <v>0</v>
      </c>
      <c r="U79" s="78">
        <f t="shared" si="11"/>
        <v>0</v>
      </c>
    </row>
    <row r="80" spans="1:21" ht="15" customHeight="1">
      <c r="A80" s="70">
        <v>73</v>
      </c>
      <c r="B80" s="71" t="s">
        <v>22</v>
      </c>
      <c r="C80" s="72"/>
      <c r="D80" s="73" t="s">
        <v>165</v>
      </c>
      <c r="E80" s="86" t="s">
        <v>34</v>
      </c>
      <c r="F80" s="71" t="s">
        <v>166</v>
      </c>
      <c r="G80" s="75">
        <f t="shared" si="7"/>
        <v>15584.73</v>
      </c>
      <c r="H80" s="76">
        <v>16</v>
      </c>
      <c r="I80" s="76">
        <v>6</v>
      </c>
      <c r="J80" s="76">
        <v>7</v>
      </c>
      <c r="K80" s="76">
        <v>13</v>
      </c>
      <c r="L80" s="76">
        <v>16</v>
      </c>
      <c r="M80" s="77">
        <v>12</v>
      </c>
      <c r="N80" s="78">
        <f t="shared" si="8"/>
        <v>0.8125</v>
      </c>
      <c r="O80" s="79">
        <v>15584.73</v>
      </c>
      <c r="P80" s="79">
        <v>15584.73</v>
      </c>
      <c r="Q80" s="106">
        <f t="shared" si="9"/>
        <v>1</v>
      </c>
      <c r="R80" s="79">
        <v>15584.73</v>
      </c>
      <c r="S80" s="106">
        <f t="shared" si="10"/>
        <v>1</v>
      </c>
      <c r="T80" s="81">
        <f t="shared" si="6"/>
        <v>0</v>
      </c>
      <c r="U80" s="78">
        <f t="shared" si="11"/>
        <v>0</v>
      </c>
    </row>
    <row r="81" spans="1:21" ht="15" customHeight="1">
      <c r="A81" s="70">
        <v>74</v>
      </c>
      <c r="B81" s="71" t="s">
        <v>22</v>
      </c>
      <c r="C81" s="72"/>
      <c r="D81" s="83" t="s">
        <v>77</v>
      </c>
      <c r="E81" s="82" t="s">
        <v>78</v>
      </c>
      <c r="F81" s="71" t="s">
        <v>167</v>
      </c>
      <c r="G81" s="75">
        <f t="shared" si="7"/>
        <v>71286.89</v>
      </c>
      <c r="H81" s="76">
        <v>60</v>
      </c>
      <c r="I81" s="76">
        <v>8</v>
      </c>
      <c r="J81" s="76">
        <v>48</v>
      </c>
      <c r="K81" s="76">
        <v>51</v>
      </c>
      <c r="L81" s="76">
        <v>86</v>
      </c>
      <c r="M81" s="77">
        <v>12</v>
      </c>
      <c r="N81" s="78">
        <f t="shared" si="8"/>
        <v>0.85</v>
      </c>
      <c r="O81" s="79">
        <v>71286.89</v>
      </c>
      <c r="P81" s="79">
        <v>71286.89</v>
      </c>
      <c r="Q81" s="106">
        <f t="shared" si="9"/>
        <v>1</v>
      </c>
      <c r="R81" s="79">
        <v>71286.89</v>
      </c>
      <c r="S81" s="106">
        <f t="shared" si="10"/>
        <v>1</v>
      </c>
      <c r="T81" s="81">
        <f t="shared" si="6"/>
        <v>0</v>
      </c>
      <c r="U81" s="78">
        <f t="shared" si="11"/>
        <v>0</v>
      </c>
    </row>
    <row r="82" spans="1:21" ht="15" customHeight="1">
      <c r="A82" s="70">
        <v>75</v>
      </c>
      <c r="B82" s="71" t="s">
        <v>22</v>
      </c>
      <c r="C82" s="72"/>
      <c r="D82" s="83" t="s">
        <v>168</v>
      </c>
      <c r="E82" s="86" t="s">
        <v>34</v>
      </c>
      <c r="F82" s="71" t="s">
        <v>169</v>
      </c>
      <c r="G82" s="75">
        <f t="shared" si="7"/>
        <v>7482.36</v>
      </c>
      <c r="H82" s="76">
        <v>27</v>
      </c>
      <c r="I82" s="76">
        <v>7</v>
      </c>
      <c r="J82" s="76">
        <v>16</v>
      </c>
      <c r="K82" s="76">
        <v>10</v>
      </c>
      <c r="L82" s="76">
        <v>13</v>
      </c>
      <c r="M82" s="77">
        <v>8</v>
      </c>
      <c r="N82" s="78">
        <f t="shared" si="8"/>
        <v>0.37037037037037035</v>
      </c>
      <c r="O82" s="79">
        <v>7482.36</v>
      </c>
      <c r="P82" s="79">
        <v>7482.36</v>
      </c>
      <c r="Q82" s="106">
        <f t="shared" si="9"/>
        <v>1</v>
      </c>
      <c r="R82" s="79">
        <v>7482.36</v>
      </c>
      <c r="S82" s="106">
        <f t="shared" si="10"/>
        <v>1</v>
      </c>
      <c r="T82" s="81">
        <f t="shared" si="6"/>
        <v>0</v>
      </c>
      <c r="U82" s="78">
        <f t="shared" si="11"/>
        <v>0</v>
      </c>
    </row>
    <row r="83" spans="1:21" ht="15" customHeight="1">
      <c r="A83" s="70"/>
      <c r="B83" s="71" t="s">
        <v>22</v>
      </c>
      <c r="C83" s="72"/>
      <c r="D83" s="83" t="s">
        <v>259</v>
      </c>
      <c r="E83" s="86" t="s">
        <v>260</v>
      </c>
      <c r="F83" s="71" t="s">
        <v>261</v>
      </c>
      <c r="G83" s="75">
        <f t="shared" si="7"/>
        <v>343.5</v>
      </c>
      <c r="H83" s="76">
        <v>2</v>
      </c>
      <c r="I83" s="76">
        <v>0</v>
      </c>
      <c r="J83" s="76">
        <v>0</v>
      </c>
      <c r="K83" s="76">
        <v>1</v>
      </c>
      <c r="L83" s="76">
        <v>1</v>
      </c>
      <c r="M83" s="77">
        <v>1</v>
      </c>
      <c r="N83" s="78">
        <f t="shared" si="8"/>
        <v>0.5</v>
      </c>
      <c r="O83" s="79">
        <v>343.5</v>
      </c>
      <c r="P83" s="79">
        <v>343.5</v>
      </c>
      <c r="Q83" s="106">
        <f t="shared" si="9"/>
        <v>1</v>
      </c>
      <c r="R83" s="79">
        <v>343.5</v>
      </c>
      <c r="S83" s="106">
        <f t="shared" si="10"/>
        <v>1</v>
      </c>
      <c r="T83" s="81">
        <f t="shared" si="6"/>
        <v>0</v>
      </c>
      <c r="U83" s="78">
        <f t="shared" si="11"/>
        <v>0</v>
      </c>
    </row>
    <row r="84" spans="1:21" ht="15" customHeight="1">
      <c r="A84" s="70">
        <v>76</v>
      </c>
      <c r="B84" s="71" t="s">
        <v>22</v>
      </c>
      <c r="C84" s="72"/>
      <c r="D84" s="83" t="s">
        <v>170</v>
      </c>
      <c r="E84" s="90" t="s">
        <v>51</v>
      </c>
      <c r="F84" s="71" t="s">
        <v>186</v>
      </c>
      <c r="G84" s="75">
        <f t="shared" si="7"/>
        <v>23723.07</v>
      </c>
      <c r="H84" s="76">
        <v>54</v>
      </c>
      <c r="I84" s="76">
        <v>0</v>
      </c>
      <c r="J84" s="76">
        <v>35</v>
      </c>
      <c r="K84" s="76">
        <v>38</v>
      </c>
      <c r="L84" s="76">
        <v>40</v>
      </c>
      <c r="M84" s="77">
        <v>21</v>
      </c>
      <c r="N84" s="78">
        <f t="shared" si="8"/>
        <v>0.70370370370370372</v>
      </c>
      <c r="O84" s="79">
        <v>23723.07</v>
      </c>
      <c r="P84" s="79">
        <v>23723.07</v>
      </c>
      <c r="Q84" s="106">
        <f t="shared" si="9"/>
        <v>1</v>
      </c>
      <c r="R84" s="79">
        <v>23723.07</v>
      </c>
      <c r="S84" s="106">
        <f t="shared" si="10"/>
        <v>1</v>
      </c>
      <c r="T84" s="81">
        <f t="shared" si="6"/>
        <v>0</v>
      </c>
      <c r="U84" s="78">
        <f t="shared" si="11"/>
        <v>0</v>
      </c>
    </row>
    <row r="85" spans="1:21" ht="15" customHeight="1">
      <c r="A85" s="70">
        <v>77</v>
      </c>
      <c r="B85" s="71" t="s">
        <v>22</v>
      </c>
      <c r="C85" s="72"/>
      <c r="D85" s="83" t="s">
        <v>60</v>
      </c>
      <c r="E85" s="82" t="s">
        <v>26</v>
      </c>
      <c r="F85" s="71" t="s">
        <v>172</v>
      </c>
      <c r="G85" s="75">
        <f t="shared" si="7"/>
        <v>65770.25</v>
      </c>
      <c r="H85" s="76">
        <v>38</v>
      </c>
      <c r="I85" s="76">
        <v>3</v>
      </c>
      <c r="J85" s="76">
        <v>25</v>
      </c>
      <c r="K85" s="76">
        <v>29</v>
      </c>
      <c r="L85" s="76">
        <v>41</v>
      </c>
      <c r="M85" s="77">
        <v>17</v>
      </c>
      <c r="N85" s="78">
        <f t="shared" si="8"/>
        <v>0.76315789473684215</v>
      </c>
      <c r="O85" s="79">
        <v>65770.25</v>
      </c>
      <c r="P85" s="79">
        <v>65770.25</v>
      </c>
      <c r="Q85" s="106">
        <f t="shared" si="9"/>
        <v>1</v>
      </c>
      <c r="R85" s="79">
        <v>65770.25</v>
      </c>
      <c r="S85" s="106">
        <f t="shared" si="10"/>
        <v>1</v>
      </c>
      <c r="T85" s="81">
        <f t="shared" si="6"/>
        <v>0</v>
      </c>
      <c r="U85" s="78">
        <f t="shared" si="11"/>
        <v>0</v>
      </c>
    </row>
    <row r="86" spans="1:21" ht="15" customHeight="1">
      <c r="A86" s="70">
        <v>78</v>
      </c>
      <c r="B86" s="71" t="s">
        <v>22</v>
      </c>
      <c r="C86" s="72"/>
      <c r="D86" s="73" t="s">
        <v>173</v>
      </c>
      <c r="E86" s="86" t="s">
        <v>34</v>
      </c>
      <c r="F86" s="71" t="s">
        <v>246</v>
      </c>
      <c r="G86" s="75">
        <f t="shared" si="7"/>
        <v>47620.6</v>
      </c>
      <c r="H86" s="76">
        <v>36</v>
      </c>
      <c r="I86" s="76">
        <v>3</v>
      </c>
      <c r="J86" s="76">
        <v>19</v>
      </c>
      <c r="K86" s="76">
        <v>23</v>
      </c>
      <c r="L86" s="76">
        <v>27</v>
      </c>
      <c r="M86" s="77">
        <v>10</v>
      </c>
      <c r="N86" s="78">
        <f t="shared" si="8"/>
        <v>0.63888888888888884</v>
      </c>
      <c r="O86" s="79">
        <v>47620.6</v>
      </c>
      <c r="P86" s="79">
        <v>47620.6</v>
      </c>
      <c r="Q86" s="106">
        <f t="shared" si="9"/>
        <v>1</v>
      </c>
      <c r="R86" s="79">
        <v>47620.6</v>
      </c>
      <c r="S86" s="106">
        <f t="shared" si="10"/>
        <v>1</v>
      </c>
      <c r="T86" s="81">
        <f t="shared" ref="T86:T92" si="12">(P86-R86)</f>
        <v>0</v>
      </c>
      <c r="U86" s="78">
        <f t="shared" si="11"/>
        <v>0</v>
      </c>
    </row>
    <row r="87" spans="1:21" ht="15" customHeight="1">
      <c r="A87" s="70">
        <v>79</v>
      </c>
      <c r="B87" s="71" t="s">
        <v>22</v>
      </c>
      <c r="C87" s="72"/>
      <c r="D87" s="73" t="s">
        <v>210</v>
      </c>
      <c r="E87" s="86" t="s">
        <v>34</v>
      </c>
      <c r="F87" s="71" t="s">
        <v>211</v>
      </c>
      <c r="G87" s="75">
        <f t="shared" si="7"/>
        <v>16019.96</v>
      </c>
      <c r="H87" s="76">
        <v>17</v>
      </c>
      <c r="I87" s="76">
        <v>8</v>
      </c>
      <c r="J87" s="76">
        <v>8</v>
      </c>
      <c r="K87" s="76">
        <v>15</v>
      </c>
      <c r="L87" s="76">
        <v>17</v>
      </c>
      <c r="M87" s="77">
        <v>10</v>
      </c>
      <c r="N87" s="78">
        <f t="shared" si="8"/>
        <v>0.88235294117647056</v>
      </c>
      <c r="O87" s="79">
        <v>16019.96</v>
      </c>
      <c r="P87" s="79">
        <v>16019.96</v>
      </c>
      <c r="Q87" s="106">
        <f t="shared" si="9"/>
        <v>1</v>
      </c>
      <c r="R87" s="79">
        <v>16019.96</v>
      </c>
      <c r="S87" s="106">
        <f t="shared" si="10"/>
        <v>1</v>
      </c>
      <c r="T87" s="81">
        <f t="shared" si="12"/>
        <v>0</v>
      </c>
      <c r="U87" s="78">
        <f t="shared" si="11"/>
        <v>0</v>
      </c>
    </row>
    <row r="88" spans="1:21" ht="15" customHeight="1">
      <c r="A88" s="70">
        <v>80</v>
      </c>
      <c r="B88" s="71" t="s">
        <v>22</v>
      </c>
      <c r="C88" s="72"/>
      <c r="D88" s="89" t="s">
        <v>35</v>
      </c>
      <c r="E88" s="86" t="s">
        <v>34</v>
      </c>
      <c r="F88" s="71" t="s">
        <v>175</v>
      </c>
      <c r="G88" s="75">
        <f t="shared" si="7"/>
        <v>9217.92</v>
      </c>
      <c r="H88" s="76">
        <v>18</v>
      </c>
      <c r="I88" s="76">
        <v>0</v>
      </c>
      <c r="J88" s="76">
        <v>14</v>
      </c>
      <c r="K88" s="76">
        <v>12</v>
      </c>
      <c r="L88" s="76">
        <v>11</v>
      </c>
      <c r="M88" s="77">
        <v>7</v>
      </c>
      <c r="N88" s="78">
        <f t="shared" si="8"/>
        <v>0.66666666666666663</v>
      </c>
      <c r="O88" s="94">
        <v>9217.92</v>
      </c>
      <c r="P88" s="94">
        <v>9217.92</v>
      </c>
      <c r="Q88" s="106">
        <f t="shared" si="9"/>
        <v>1</v>
      </c>
      <c r="R88" s="94">
        <v>9217.92</v>
      </c>
      <c r="S88" s="106">
        <f t="shared" si="10"/>
        <v>1</v>
      </c>
      <c r="T88" s="81">
        <f t="shared" si="12"/>
        <v>0</v>
      </c>
      <c r="U88" s="78">
        <f t="shared" si="11"/>
        <v>0</v>
      </c>
    </row>
    <row r="89" spans="1:21" ht="15" customHeight="1">
      <c r="A89" s="70">
        <v>81</v>
      </c>
      <c r="B89" s="71" t="s">
        <v>22</v>
      </c>
      <c r="C89" s="72"/>
      <c r="D89" s="89" t="s">
        <v>61</v>
      </c>
      <c r="E89" s="82" t="s">
        <v>34</v>
      </c>
      <c r="F89" s="71" t="s">
        <v>176</v>
      </c>
      <c r="G89" s="75">
        <f t="shared" si="7"/>
        <v>6662.81</v>
      </c>
      <c r="H89" s="76">
        <v>16</v>
      </c>
      <c r="I89" s="76">
        <v>0</v>
      </c>
      <c r="J89" s="76">
        <v>13</v>
      </c>
      <c r="K89" s="76">
        <v>10</v>
      </c>
      <c r="L89" s="76">
        <v>12</v>
      </c>
      <c r="M89" s="77">
        <v>5</v>
      </c>
      <c r="N89" s="78">
        <f t="shared" si="8"/>
        <v>0.625</v>
      </c>
      <c r="O89" s="79">
        <v>6662.81</v>
      </c>
      <c r="P89" s="79">
        <v>6662.81</v>
      </c>
      <c r="Q89" s="106">
        <f t="shared" si="9"/>
        <v>1</v>
      </c>
      <c r="R89" s="79">
        <v>6662.81</v>
      </c>
      <c r="S89" s="106">
        <f t="shared" si="10"/>
        <v>1</v>
      </c>
      <c r="T89" s="81">
        <f t="shared" si="12"/>
        <v>0</v>
      </c>
      <c r="U89" s="78">
        <f t="shared" si="11"/>
        <v>0</v>
      </c>
    </row>
    <row r="90" spans="1:21" ht="15" customHeight="1">
      <c r="A90" s="70">
        <v>82</v>
      </c>
      <c r="B90" s="71" t="s">
        <v>22</v>
      </c>
      <c r="C90" s="72"/>
      <c r="D90" s="89" t="s">
        <v>213</v>
      </c>
      <c r="E90" s="82" t="s">
        <v>34</v>
      </c>
      <c r="F90" s="71" t="s">
        <v>214</v>
      </c>
      <c r="G90" s="75">
        <f t="shared" si="7"/>
        <v>6848.69</v>
      </c>
      <c r="H90" s="76">
        <v>17</v>
      </c>
      <c r="I90" s="76">
        <v>0</v>
      </c>
      <c r="J90" s="76">
        <v>10</v>
      </c>
      <c r="K90" s="76">
        <v>9</v>
      </c>
      <c r="L90" s="76">
        <v>14</v>
      </c>
      <c r="M90" s="77">
        <v>6</v>
      </c>
      <c r="N90" s="78">
        <f t="shared" si="8"/>
        <v>0.52941176470588236</v>
      </c>
      <c r="O90" s="79">
        <v>6848.69</v>
      </c>
      <c r="P90" s="79">
        <v>6848.69</v>
      </c>
      <c r="Q90" s="106">
        <f t="shared" si="9"/>
        <v>1</v>
      </c>
      <c r="R90" s="79">
        <v>6848.69</v>
      </c>
      <c r="S90" s="106">
        <f t="shared" si="10"/>
        <v>1</v>
      </c>
      <c r="T90" s="81">
        <f t="shared" si="12"/>
        <v>0</v>
      </c>
      <c r="U90" s="78">
        <f t="shared" si="11"/>
        <v>0</v>
      </c>
    </row>
    <row r="91" spans="1:21" ht="15" customHeight="1">
      <c r="A91" s="70">
        <v>83</v>
      </c>
      <c r="B91" s="71" t="s">
        <v>22</v>
      </c>
      <c r="C91" s="72"/>
      <c r="D91" s="83" t="s">
        <v>79</v>
      </c>
      <c r="E91" s="90" t="s">
        <v>51</v>
      </c>
      <c r="F91" s="71" t="s">
        <v>177</v>
      </c>
      <c r="G91" s="75">
        <f t="shared" si="7"/>
        <v>24683.34</v>
      </c>
      <c r="H91" s="76">
        <v>61</v>
      </c>
      <c r="I91" s="76">
        <v>2</v>
      </c>
      <c r="J91" s="76">
        <v>31</v>
      </c>
      <c r="K91" s="76">
        <v>42</v>
      </c>
      <c r="L91" s="76">
        <v>43</v>
      </c>
      <c r="M91" s="77">
        <v>22</v>
      </c>
      <c r="N91" s="78">
        <f t="shared" si="8"/>
        <v>0.68852459016393441</v>
      </c>
      <c r="O91" s="79">
        <v>24683.34</v>
      </c>
      <c r="P91" s="79">
        <v>24683.34</v>
      </c>
      <c r="Q91" s="106">
        <f t="shared" si="9"/>
        <v>1</v>
      </c>
      <c r="R91" s="79">
        <v>24683.34</v>
      </c>
      <c r="S91" s="106">
        <f t="shared" si="10"/>
        <v>1</v>
      </c>
      <c r="T91" s="81">
        <f t="shared" si="12"/>
        <v>0</v>
      </c>
      <c r="U91" s="78">
        <f t="shared" si="11"/>
        <v>0</v>
      </c>
    </row>
    <row r="92" spans="1:21" ht="15" customHeight="1">
      <c r="A92" s="70">
        <v>84</v>
      </c>
      <c r="B92" s="71" t="s">
        <v>22</v>
      </c>
      <c r="C92" s="72"/>
      <c r="D92" s="73" t="s">
        <v>178</v>
      </c>
      <c r="E92" s="86" t="s">
        <v>34</v>
      </c>
      <c r="F92" s="71" t="s">
        <v>179</v>
      </c>
      <c r="G92" s="75">
        <f t="shared" si="7"/>
        <v>21334.14</v>
      </c>
      <c r="H92" s="76">
        <v>24</v>
      </c>
      <c r="I92" s="76">
        <v>4</v>
      </c>
      <c r="J92" s="76">
        <v>18</v>
      </c>
      <c r="K92" s="76">
        <v>18</v>
      </c>
      <c r="L92" s="76">
        <v>28</v>
      </c>
      <c r="M92" s="77">
        <v>9</v>
      </c>
      <c r="N92" s="78">
        <f t="shared" si="8"/>
        <v>0.75</v>
      </c>
      <c r="O92" s="79">
        <v>21334.14</v>
      </c>
      <c r="P92" s="79">
        <v>21334.14</v>
      </c>
      <c r="Q92" s="106">
        <f t="shared" si="9"/>
        <v>1</v>
      </c>
      <c r="R92" s="79">
        <v>21334.14</v>
      </c>
      <c r="S92" s="106">
        <f t="shared" si="10"/>
        <v>1</v>
      </c>
      <c r="T92" s="81">
        <f t="shared" si="12"/>
        <v>0</v>
      </c>
      <c r="U92" s="78">
        <f t="shared" si="11"/>
        <v>0</v>
      </c>
    </row>
    <row r="93" spans="1:21" ht="15" customHeight="1">
      <c r="A93" s="120" t="s">
        <v>27</v>
      </c>
      <c r="B93" s="120"/>
      <c r="C93" s="120"/>
      <c r="D93" s="120"/>
      <c r="E93" s="120"/>
      <c r="F93" s="120"/>
      <c r="G93" s="95">
        <f t="shared" ref="G93:M93" si="13">SUM(G6:G92)</f>
        <v>1447689.6500000001</v>
      </c>
      <c r="H93" s="96">
        <f t="shared" si="13"/>
        <v>1945</v>
      </c>
      <c r="I93" s="96">
        <f t="shared" si="13"/>
        <v>192</v>
      </c>
      <c r="J93" s="96">
        <f t="shared" si="13"/>
        <v>1235</v>
      </c>
      <c r="K93" s="96">
        <f t="shared" si="13"/>
        <v>1394</v>
      </c>
      <c r="L93" s="96">
        <f t="shared" si="13"/>
        <v>1849</v>
      </c>
      <c r="M93" s="96">
        <f t="shared" si="13"/>
        <v>699</v>
      </c>
      <c r="N93" s="97">
        <f t="shared" ref="N93" si="14">IF(H93=0,0,K93/H93)</f>
        <v>0.71670951156812335</v>
      </c>
      <c r="O93" s="99">
        <f>SUM(O6:O92)</f>
        <v>1447689.6500000001</v>
      </c>
      <c r="P93" s="99">
        <f>SUM(P6:P92)</f>
        <v>1447689.6500000001</v>
      </c>
      <c r="Q93" s="109">
        <f t="shared" si="9"/>
        <v>1</v>
      </c>
      <c r="R93" s="99">
        <f>SUM(R6:R92)</f>
        <v>1447689.6500000001</v>
      </c>
      <c r="S93" s="100">
        <f t="shared" si="10"/>
        <v>1</v>
      </c>
      <c r="T93" s="98">
        <f>SUM(T6:T92)</f>
        <v>0</v>
      </c>
      <c r="U93" s="97">
        <f t="shared" si="11"/>
        <v>0</v>
      </c>
    </row>
    <row r="95" spans="1:21">
      <c r="O95" s="126" t="s">
        <v>279</v>
      </c>
      <c r="P95" s="117"/>
      <c r="Q95" s="117"/>
      <c r="R95" s="117"/>
      <c r="S95" s="117"/>
      <c r="T95" s="117"/>
    </row>
    <row r="96" spans="1:21">
      <c r="O96" s="54">
        <v>54982.78</v>
      </c>
      <c r="P96" s="51">
        <v>1</v>
      </c>
      <c r="Q96" s="54">
        <v>54982.78</v>
      </c>
      <c r="R96" s="51">
        <v>1</v>
      </c>
      <c r="S96" s="44">
        <v>0</v>
      </c>
      <c r="T96" s="44"/>
    </row>
    <row r="97" spans="15:18">
      <c r="O97" s="58"/>
      <c r="P97" s="43"/>
      <c r="Q97"/>
      <c r="R97"/>
    </row>
  </sheetData>
  <mergeCells count="24">
    <mergeCell ref="O95:T95"/>
    <mergeCell ref="A93:F93"/>
    <mergeCell ref="P2:U2"/>
    <mergeCell ref="H3:H4"/>
    <mergeCell ref="I3:I4"/>
    <mergeCell ref="J3:J4"/>
    <mergeCell ref="K3:K4"/>
    <mergeCell ref="L3:L4"/>
    <mergeCell ref="M3:M4"/>
    <mergeCell ref="N3:N4"/>
    <mergeCell ref="O3:O4"/>
    <mergeCell ref="P3:Q3"/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R3:S3"/>
    <mergeCell ref="T3:U3"/>
  </mergeCells>
  <pageMargins left="0.7" right="0.7" top="0.75" bottom="0.75" header="0.3" footer="0.3"/>
  <webPublishItems count="1">
    <webPublishItem id="3886" divId="sumy_lawyers_workload_fees_3886" sourceType="sheet" destinationFile="C:\Users\User\Desktop\sumy_lawyers_workload_fees.htm"/>
  </webPublishItems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topLeftCell="A25" workbookViewId="0">
      <selection activeCell="S65" sqref="S65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74"/>
  <sheetViews>
    <sheetView zoomScale="80" zoomScaleNormal="80" workbookViewId="0"/>
  </sheetViews>
  <sheetFormatPr defaultRowHeight="15"/>
  <cols>
    <col min="1" max="1" width="6.42578125"/>
    <col min="2" max="2" width="25.5703125"/>
    <col min="3" max="3" width="25.7109375"/>
    <col min="4" max="4" width="41.28515625"/>
    <col min="5" max="5" width="28.85546875"/>
    <col min="6" max="6" width="15.5703125"/>
    <col min="7" max="7" width="10.7109375"/>
    <col min="8" max="8" width="11.28515625"/>
    <col min="9" max="9" width="16.140625"/>
    <col min="10" max="10" width="8.7109375"/>
    <col min="11" max="11" width="10.28515625"/>
    <col min="12" max="12" width="10.7109375"/>
    <col min="13" max="13" width="11.140625"/>
    <col min="14" max="14" width="12.5703125"/>
    <col min="15" max="15" width="11.42578125"/>
    <col min="16" max="16" width="8.7109375"/>
    <col min="17" max="17" width="11"/>
    <col min="18" max="18" width="8.7109375"/>
    <col min="19" max="19" width="13.5703125"/>
    <col min="20" max="20" width="8.7109375"/>
    <col min="21" max="21" width="12"/>
    <col min="22" max="1025" width="8.7109375"/>
  </cols>
  <sheetData>
    <row r="1" spans="1:21" ht="56.25" customHeight="1">
      <c r="A1" s="116" t="s">
        <v>180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48.7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79.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201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6" t="s">
        <v>81</v>
      </c>
      <c r="E6" s="1" t="s">
        <v>47</v>
      </c>
      <c r="F6" s="11" t="s">
        <v>82</v>
      </c>
      <c r="G6" s="20">
        <f t="shared" ref="G6:G37" si="0">(P6)</f>
        <v>0</v>
      </c>
      <c r="H6" s="14">
        <v>2</v>
      </c>
      <c r="I6" s="14">
        <v>1</v>
      </c>
      <c r="J6" s="14">
        <v>1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0</v>
      </c>
      <c r="P6" s="16">
        <v>0</v>
      </c>
      <c r="Q6" s="15">
        <f t="shared" ref="Q6:Q37" si="2">IF(O6=0,0,P6/O6)</f>
        <v>0</v>
      </c>
      <c r="R6" s="16">
        <v>0</v>
      </c>
      <c r="S6" s="15">
        <f t="shared" ref="S6:S37" si="3">IF(P6=0,0,R6/P6)</f>
        <v>0</v>
      </c>
      <c r="T6" s="16">
        <f t="shared" ref="T6:T37" si="4">(P6-R6)</f>
        <v>0</v>
      </c>
      <c r="U6" s="15">
        <f t="shared" ref="U6:U37" si="5">IF(P6=0,0,T6/P6)</f>
        <v>0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0</v>
      </c>
      <c r="H7" s="14">
        <v>1</v>
      </c>
      <c r="I7" s="14">
        <v>0</v>
      </c>
      <c r="J7" s="14">
        <v>1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0</v>
      </c>
      <c r="P7" s="16">
        <v>0</v>
      </c>
      <c r="Q7" s="15">
        <f t="shared" si="2"/>
        <v>0</v>
      </c>
      <c r="R7" s="16">
        <v>0</v>
      </c>
      <c r="S7" s="15">
        <f t="shared" si="3"/>
        <v>0</v>
      </c>
      <c r="T7" s="16">
        <f t="shared" si="4"/>
        <v>0</v>
      </c>
      <c r="U7" s="15">
        <f t="shared" si="5"/>
        <v>0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0</v>
      </c>
      <c r="H8" s="14">
        <v>2</v>
      </c>
      <c r="I8" s="14">
        <v>1</v>
      </c>
      <c r="J8" s="14">
        <v>1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0</v>
      </c>
      <c r="P8" s="16">
        <v>0</v>
      </c>
      <c r="Q8" s="15">
        <f t="shared" si="2"/>
        <v>0</v>
      </c>
      <c r="R8" s="16">
        <v>0</v>
      </c>
      <c r="S8" s="15">
        <f t="shared" si="3"/>
        <v>0</v>
      </c>
      <c r="T8" s="16">
        <f t="shared" si="4"/>
        <v>0</v>
      </c>
      <c r="U8" s="15">
        <f t="shared" si="5"/>
        <v>0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0</v>
      </c>
      <c r="H9" s="14">
        <v>6</v>
      </c>
      <c r="I9" s="14">
        <v>0</v>
      </c>
      <c r="J9" s="14">
        <v>6</v>
      </c>
      <c r="K9" s="14">
        <v>0</v>
      </c>
      <c r="L9" s="14">
        <v>0</v>
      </c>
      <c r="M9" s="13">
        <v>0</v>
      </c>
      <c r="N9" s="15">
        <f t="shared" si="1"/>
        <v>0</v>
      </c>
      <c r="O9" s="16">
        <v>0</v>
      </c>
      <c r="P9" s="16">
        <v>0</v>
      </c>
      <c r="Q9" s="15">
        <f t="shared" si="2"/>
        <v>0</v>
      </c>
      <c r="R9" s="16">
        <v>0</v>
      </c>
      <c r="S9" s="15">
        <f t="shared" si="3"/>
        <v>0</v>
      </c>
      <c r="T9" s="16">
        <f t="shared" si="4"/>
        <v>0</v>
      </c>
      <c r="U9" s="15">
        <f t="shared" si="5"/>
        <v>0</v>
      </c>
    </row>
    <row r="10" spans="1:21">
      <c r="A10" s="23">
        <v>5</v>
      </c>
      <c r="B10" s="11" t="s">
        <v>22</v>
      </c>
      <c r="C10" s="29"/>
      <c r="D10" s="26" t="s">
        <v>86</v>
      </c>
      <c r="E10" s="30" t="s">
        <v>34</v>
      </c>
      <c r="F10" s="11" t="s">
        <v>87</v>
      </c>
      <c r="G10" s="20">
        <f t="shared" si="0"/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0</v>
      </c>
      <c r="P10" s="16">
        <v>0</v>
      </c>
      <c r="Q10" s="15">
        <f t="shared" si="2"/>
        <v>0</v>
      </c>
      <c r="R10" s="16">
        <v>0</v>
      </c>
      <c r="S10" s="15">
        <f t="shared" si="3"/>
        <v>0</v>
      </c>
      <c r="T10" s="16">
        <f t="shared" si="4"/>
        <v>0</v>
      </c>
      <c r="U10" s="15">
        <f t="shared" si="5"/>
        <v>0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0</v>
      </c>
      <c r="H11" s="14">
        <v>1</v>
      </c>
      <c r="I11" s="14">
        <v>0</v>
      </c>
      <c r="J11" s="14">
        <v>1</v>
      </c>
      <c r="K11" s="14">
        <v>0</v>
      </c>
      <c r="L11" s="14">
        <v>0</v>
      </c>
      <c r="M11" s="13">
        <v>0</v>
      </c>
      <c r="N11" s="15">
        <f t="shared" si="1"/>
        <v>0</v>
      </c>
      <c r="O11" s="16">
        <v>0</v>
      </c>
      <c r="P11" s="16">
        <v>0</v>
      </c>
      <c r="Q11" s="15">
        <f t="shared" si="2"/>
        <v>0</v>
      </c>
      <c r="R11" s="16">
        <v>0</v>
      </c>
      <c r="S11" s="15">
        <f t="shared" si="3"/>
        <v>0</v>
      </c>
      <c r="T11" s="16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6" t="s">
        <v>89</v>
      </c>
      <c r="E12" s="27" t="s">
        <v>90</v>
      </c>
      <c r="F12" s="11" t="s">
        <v>91</v>
      </c>
      <c r="G12" s="20">
        <f t="shared" si="0"/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0</v>
      </c>
      <c r="P12" s="16">
        <v>0</v>
      </c>
      <c r="Q12" s="15">
        <f t="shared" si="2"/>
        <v>0</v>
      </c>
      <c r="R12" s="16">
        <v>0</v>
      </c>
      <c r="S12" s="15">
        <f t="shared" si="3"/>
        <v>0</v>
      </c>
      <c r="T12" s="16">
        <f t="shared" si="4"/>
        <v>0</v>
      </c>
      <c r="U12" s="15">
        <f t="shared" si="5"/>
        <v>0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0</v>
      </c>
      <c r="H13" s="14">
        <v>3</v>
      </c>
      <c r="I13" s="14">
        <v>0</v>
      </c>
      <c r="J13" s="14">
        <v>3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0</v>
      </c>
      <c r="P13" s="16">
        <v>0</v>
      </c>
      <c r="Q13" s="15">
        <f t="shared" si="2"/>
        <v>0</v>
      </c>
      <c r="R13" s="16">
        <v>0</v>
      </c>
      <c r="S13" s="15">
        <f t="shared" si="3"/>
        <v>0</v>
      </c>
      <c r="T13" s="16">
        <f t="shared" si="4"/>
        <v>0</v>
      </c>
      <c r="U13" s="15">
        <f t="shared" si="5"/>
        <v>0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0</v>
      </c>
      <c r="H14" s="14">
        <v>2</v>
      </c>
      <c r="I14" s="14">
        <v>1</v>
      </c>
      <c r="J14" s="14">
        <v>1</v>
      </c>
      <c r="K14" s="14">
        <v>0</v>
      </c>
      <c r="L14" s="14">
        <v>0</v>
      </c>
      <c r="M14" s="13">
        <v>0</v>
      </c>
      <c r="N14" s="15">
        <f t="shared" si="1"/>
        <v>0</v>
      </c>
      <c r="O14" s="16">
        <v>0</v>
      </c>
      <c r="P14" s="16">
        <v>0</v>
      </c>
      <c r="Q14" s="15">
        <f t="shared" si="2"/>
        <v>0</v>
      </c>
      <c r="R14" s="16">
        <v>0</v>
      </c>
      <c r="S14" s="15">
        <f t="shared" si="3"/>
        <v>0</v>
      </c>
      <c r="T14" s="16">
        <f t="shared" si="4"/>
        <v>0</v>
      </c>
      <c r="U14" s="15">
        <f t="shared" si="5"/>
        <v>0</v>
      </c>
    </row>
    <row r="15" spans="1:21">
      <c r="A15" s="23">
        <v>10</v>
      </c>
      <c r="B15" s="11" t="s">
        <v>22</v>
      </c>
      <c r="C15" s="29"/>
      <c r="D15" s="26" t="s">
        <v>94</v>
      </c>
      <c r="E15" s="30" t="s">
        <v>34</v>
      </c>
      <c r="F15" s="11" t="s">
        <v>95</v>
      </c>
      <c r="G15" s="20">
        <f t="shared" si="0"/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0</v>
      </c>
      <c r="P15" s="16">
        <v>0</v>
      </c>
      <c r="Q15" s="15">
        <f t="shared" si="2"/>
        <v>0</v>
      </c>
      <c r="R15" s="16">
        <v>0</v>
      </c>
      <c r="S15" s="15">
        <f t="shared" si="3"/>
        <v>0</v>
      </c>
      <c r="T15" s="16">
        <f t="shared" si="4"/>
        <v>0</v>
      </c>
      <c r="U15" s="15">
        <f t="shared" si="5"/>
        <v>0</v>
      </c>
    </row>
    <row r="16" spans="1:21">
      <c r="A16" s="23">
        <v>11</v>
      </c>
      <c r="B16" s="11" t="s">
        <v>22</v>
      </c>
      <c r="C16" s="29"/>
      <c r="D16" s="26" t="s">
        <v>64</v>
      </c>
      <c r="E16" s="33" t="s">
        <v>51</v>
      </c>
      <c r="F16" s="11" t="s">
        <v>96</v>
      </c>
      <c r="G16" s="20">
        <f t="shared" si="0"/>
        <v>208.06</v>
      </c>
      <c r="H16" s="14">
        <v>5</v>
      </c>
      <c r="I16" s="14">
        <v>0</v>
      </c>
      <c r="J16" s="14">
        <v>5</v>
      </c>
      <c r="K16" s="14">
        <v>1</v>
      </c>
      <c r="L16" s="14">
        <v>1</v>
      </c>
      <c r="M16" s="13">
        <v>1</v>
      </c>
      <c r="N16" s="15">
        <f t="shared" si="1"/>
        <v>0.2</v>
      </c>
      <c r="O16" s="16">
        <v>207.06</v>
      </c>
      <c r="P16" s="16">
        <v>208.06</v>
      </c>
      <c r="Q16" s="15">
        <f t="shared" si="2"/>
        <v>1.0048295180141023</v>
      </c>
      <c r="R16" s="16">
        <v>0</v>
      </c>
      <c r="S16" s="15">
        <f t="shared" si="3"/>
        <v>0</v>
      </c>
      <c r="T16" s="16">
        <f t="shared" si="4"/>
        <v>208.06</v>
      </c>
      <c r="U16" s="15">
        <f t="shared" si="5"/>
        <v>1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0</v>
      </c>
      <c r="H17" s="14">
        <v>2</v>
      </c>
      <c r="I17" s="14">
        <v>1</v>
      </c>
      <c r="J17" s="14">
        <v>1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0</v>
      </c>
      <c r="P17" s="16">
        <v>0</v>
      </c>
      <c r="Q17" s="15">
        <f t="shared" si="2"/>
        <v>0</v>
      </c>
      <c r="R17" s="16">
        <v>0</v>
      </c>
      <c r="S17" s="15">
        <f t="shared" si="3"/>
        <v>0</v>
      </c>
      <c r="T17" s="16">
        <f t="shared" si="4"/>
        <v>0</v>
      </c>
      <c r="U17" s="15">
        <f t="shared" si="5"/>
        <v>0</v>
      </c>
    </row>
    <row r="18" spans="1:21">
      <c r="A18" s="23">
        <v>13</v>
      </c>
      <c r="B18" s="11" t="s">
        <v>22</v>
      </c>
      <c r="C18" s="29"/>
      <c r="D18" s="26" t="s">
        <v>65</v>
      </c>
      <c r="E18" s="34" t="s">
        <v>30</v>
      </c>
      <c r="F18" s="11" t="s">
        <v>98</v>
      </c>
      <c r="G18" s="20">
        <f t="shared" si="0"/>
        <v>0</v>
      </c>
      <c r="H18" s="14">
        <v>2</v>
      </c>
      <c r="I18" s="14">
        <v>0</v>
      </c>
      <c r="J18" s="14">
        <v>2</v>
      </c>
      <c r="K18" s="14">
        <v>0</v>
      </c>
      <c r="L18" s="14">
        <v>0</v>
      </c>
      <c r="M18" s="13">
        <v>0</v>
      </c>
      <c r="N18" s="15">
        <f t="shared" si="1"/>
        <v>0</v>
      </c>
      <c r="O18" s="16">
        <v>0</v>
      </c>
      <c r="P18" s="16">
        <v>0</v>
      </c>
      <c r="Q18" s="15">
        <f t="shared" si="2"/>
        <v>0</v>
      </c>
      <c r="R18" s="16">
        <v>0</v>
      </c>
      <c r="S18" s="15">
        <f t="shared" si="3"/>
        <v>0</v>
      </c>
      <c r="T18" s="16">
        <f t="shared" si="4"/>
        <v>0</v>
      </c>
      <c r="U18" s="15">
        <f t="shared" si="5"/>
        <v>0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0</v>
      </c>
      <c r="H19" s="14">
        <v>2</v>
      </c>
      <c r="I19" s="14">
        <v>1</v>
      </c>
      <c r="J19" s="14">
        <v>0</v>
      </c>
      <c r="K19" s="14">
        <v>0</v>
      </c>
      <c r="L19" s="14">
        <v>0</v>
      </c>
      <c r="M19" s="13">
        <v>0</v>
      </c>
      <c r="N19" s="15">
        <f t="shared" si="1"/>
        <v>0</v>
      </c>
      <c r="O19" s="16">
        <v>0</v>
      </c>
      <c r="P19" s="16">
        <v>0</v>
      </c>
      <c r="Q19" s="15">
        <f t="shared" si="2"/>
        <v>0</v>
      </c>
      <c r="R19" s="16">
        <v>0</v>
      </c>
      <c r="S19" s="15">
        <f t="shared" si="3"/>
        <v>0</v>
      </c>
      <c r="T19" s="16">
        <f t="shared" si="4"/>
        <v>0</v>
      </c>
      <c r="U19" s="15">
        <f t="shared" si="5"/>
        <v>0</v>
      </c>
    </row>
    <row r="20" spans="1:21">
      <c r="A20" s="23">
        <v>15</v>
      </c>
      <c r="B20" s="11" t="s">
        <v>22</v>
      </c>
      <c r="C20" s="29"/>
      <c r="D20" s="26" t="s">
        <v>100</v>
      </c>
      <c r="E20" s="30" t="s">
        <v>34</v>
      </c>
      <c r="F20" s="11" t="s">
        <v>101</v>
      </c>
      <c r="G20" s="20">
        <f t="shared" si="0"/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0</v>
      </c>
      <c r="P20" s="16">
        <v>0</v>
      </c>
      <c r="Q20" s="15">
        <f t="shared" si="2"/>
        <v>0</v>
      </c>
      <c r="R20" s="16">
        <v>0</v>
      </c>
      <c r="S20" s="15">
        <f t="shared" si="3"/>
        <v>0</v>
      </c>
      <c r="T20" s="16">
        <f t="shared" si="4"/>
        <v>0</v>
      </c>
      <c r="U20" s="15">
        <f t="shared" si="5"/>
        <v>0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102</v>
      </c>
      <c r="G21" s="20">
        <f t="shared" si="0"/>
        <v>0</v>
      </c>
      <c r="H21" s="14">
        <v>5</v>
      </c>
      <c r="I21" s="14">
        <v>1</v>
      </c>
      <c r="J21" s="14">
        <v>4</v>
      </c>
      <c r="K21" s="14">
        <v>0</v>
      </c>
      <c r="L21" s="14">
        <v>0</v>
      </c>
      <c r="M21" s="13">
        <v>0</v>
      </c>
      <c r="N21" s="15">
        <f t="shared" si="1"/>
        <v>0</v>
      </c>
      <c r="O21" s="16">
        <v>0</v>
      </c>
      <c r="P21" s="16">
        <v>0</v>
      </c>
      <c r="Q21" s="15">
        <f t="shared" si="2"/>
        <v>0</v>
      </c>
      <c r="R21" s="16">
        <v>0</v>
      </c>
      <c r="S21" s="15">
        <f t="shared" si="3"/>
        <v>0</v>
      </c>
      <c r="T21" s="16">
        <f t="shared" si="4"/>
        <v>0</v>
      </c>
      <c r="U21" s="15">
        <f t="shared" si="5"/>
        <v>0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4</v>
      </c>
      <c r="I22" s="14">
        <v>2</v>
      </c>
      <c r="J22" s="14">
        <v>2</v>
      </c>
      <c r="K22" s="14">
        <v>2</v>
      </c>
      <c r="L22" s="14">
        <v>2</v>
      </c>
      <c r="M22" s="13">
        <v>2</v>
      </c>
      <c r="N22" s="15">
        <f t="shared" si="1"/>
        <v>0.5</v>
      </c>
      <c r="O22" s="16">
        <v>1776.46</v>
      </c>
      <c r="P22" s="16">
        <v>1777.46</v>
      </c>
      <c r="Q22" s="15">
        <f t="shared" si="2"/>
        <v>1.0005629172624209</v>
      </c>
      <c r="R22" s="16">
        <v>0</v>
      </c>
      <c r="S22" s="15">
        <f t="shared" si="3"/>
        <v>0</v>
      </c>
      <c r="T22" s="16">
        <f t="shared" si="4"/>
        <v>1777.46</v>
      </c>
      <c r="U22" s="15">
        <f t="shared" si="5"/>
        <v>1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0</v>
      </c>
      <c r="H23" s="14">
        <v>3</v>
      </c>
      <c r="I23" s="14">
        <v>0</v>
      </c>
      <c r="J23" s="14">
        <v>3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0</v>
      </c>
      <c r="P23" s="16">
        <v>0</v>
      </c>
      <c r="Q23" s="15">
        <f t="shared" si="2"/>
        <v>0</v>
      </c>
      <c r="R23" s="16">
        <v>0</v>
      </c>
      <c r="S23" s="15">
        <f t="shared" si="3"/>
        <v>0</v>
      </c>
      <c r="T23" s="16">
        <f t="shared" si="4"/>
        <v>0</v>
      </c>
      <c r="U23" s="15">
        <f t="shared" si="5"/>
        <v>0</v>
      </c>
    </row>
    <row r="24" spans="1:21">
      <c r="A24" s="23">
        <v>19</v>
      </c>
      <c r="B24" s="11" t="s">
        <v>22</v>
      </c>
      <c r="C24" s="31"/>
      <c r="D24" s="26" t="s">
        <v>105</v>
      </c>
      <c r="E24" s="24" t="s">
        <v>47</v>
      </c>
      <c r="F24" s="11" t="s">
        <v>106</v>
      </c>
      <c r="G24" s="20">
        <f t="shared" si="0"/>
        <v>0</v>
      </c>
      <c r="H24" s="14">
        <v>2</v>
      </c>
      <c r="I24" s="14">
        <v>0</v>
      </c>
      <c r="J24" s="14">
        <v>2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0</v>
      </c>
      <c r="P24" s="16">
        <v>0</v>
      </c>
      <c r="Q24" s="15">
        <f t="shared" si="2"/>
        <v>0</v>
      </c>
      <c r="R24" s="16">
        <v>0</v>
      </c>
      <c r="S24" s="15">
        <f t="shared" si="3"/>
        <v>0</v>
      </c>
      <c r="T24" s="16">
        <f t="shared" si="4"/>
        <v>0</v>
      </c>
      <c r="U24" s="15">
        <f t="shared" si="5"/>
        <v>0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0</v>
      </c>
      <c r="H25" s="14">
        <v>5</v>
      </c>
      <c r="I25" s="14">
        <v>1</v>
      </c>
      <c r="J25" s="14">
        <v>4</v>
      </c>
      <c r="K25" s="14">
        <v>0</v>
      </c>
      <c r="L25" s="14">
        <v>0</v>
      </c>
      <c r="M25" s="13">
        <v>0</v>
      </c>
      <c r="N25" s="15">
        <f t="shared" si="1"/>
        <v>0</v>
      </c>
      <c r="O25" s="16">
        <v>0</v>
      </c>
      <c r="P25" s="16">
        <v>0</v>
      </c>
      <c r="Q25" s="15">
        <f t="shared" si="2"/>
        <v>0</v>
      </c>
      <c r="R25" s="16">
        <v>0</v>
      </c>
      <c r="S25" s="15">
        <f t="shared" si="3"/>
        <v>0</v>
      </c>
      <c r="T25" s="16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8" t="s">
        <v>108</v>
      </c>
      <c r="E26" s="30" t="s">
        <v>34</v>
      </c>
      <c r="F26" s="11" t="s">
        <v>109</v>
      </c>
      <c r="G26" s="20">
        <f t="shared" si="0"/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0</v>
      </c>
      <c r="Q26" s="15">
        <f t="shared" si="2"/>
        <v>0</v>
      </c>
      <c r="R26" s="16">
        <v>0</v>
      </c>
      <c r="S26" s="15">
        <f t="shared" si="3"/>
        <v>0</v>
      </c>
      <c r="T26" s="16">
        <f t="shared" si="4"/>
        <v>0</v>
      </c>
      <c r="U26" s="15">
        <f t="shared" si="5"/>
        <v>0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0</v>
      </c>
      <c r="H27" s="14">
        <v>3</v>
      </c>
      <c r="I27" s="14">
        <v>2</v>
      </c>
      <c r="J27" s="14">
        <v>1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0</v>
      </c>
      <c r="P27" s="16">
        <v>0</v>
      </c>
      <c r="Q27" s="15">
        <f t="shared" si="2"/>
        <v>0</v>
      </c>
      <c r="R27" s="16">
        <v>0</v>
      </c>
      <c r="S27" s="15">
        <f t="shared" si="3"/>
        <v>0</v>
      </c>
      <c r="T27" s="16">
        <f t="shared" si="4"/>
        <v>0</v>
      </c>
      <c r="U27" s="15">
        <f t="shared" si="5"/>
        <v>0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0</v>
      </c>
      <c r="H28" s="14">
        <v>3</v>
      </c>
      <c r="I28" s="14">
        <v>1</v>
      </c>
      <c r="J28" s="14">
        <v>2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0</v>
      </c>
      <c r="P28" s="16">
        <v>0</v>
      </c>
      <c r="Q28" s="15">
        <f t="shared" si="2"/>
        <v>0</v>
      </c>
      <c r="R28" s="16">
        <v>0</v>
      </c>
      <c r="S28" s="15">
        <f t="shared" si="3"/>
        <v>0</v>
      </c>
      <c r="T28" s="16">
        <f t="shared" si="4"/>
        <v>0</v>
      </c>
      <c r="U28" s="15">
        <f t="shared" si="5"/>
        <v>0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0</v>
      </c>
      <c r="H29" s="14">
        <v>1</v>
      </c>
      <c r="I29" s="14">
        <v>1</v>
      </c>
      <c r="J29" s="14">
        <v>0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0</v>
      </c>
      <c r="P29" s="16">
        <v>0</v>
      </c>
      <c r="Q29" s="15">
        <f t="shared" si="2"/>
        <v>0</v>
      </c>
      <c r="R29" s="16">
        <v>0</v>
      </c>
      <c r="S29" s="15">
        <f t="shared" si="3"/>
        <v>0</v>
      </c>
      <c r="T29" s="16">
        <f t="shared" si="4"/>
        <v>0</v>
      </c>
      <c r="U29" s="15">
        <f t="shared" si="5"/>
        <v>0</v>
      </c>
    </row>
    <row r="30" spans="1:21">
      <c r="A30" s="23">
        <v>25</v>
      </c>
      <c r="B30" s="11" t="s">
        <v>22</v>
      </c>
      <c r="C30" s="31"/>
      <c r="D30" s="26" t="s">
        <v>113</v>
      </c>
      <c r="E30" s="30" t="s">
        <v>34</v>
      </c>
      <c r="F30" s="11" t="s">
        <v>114</v>
      </c>
      <c r="G30" s="20">
        <f t="shared" si="0"/>
        <v>0</v>
      </c>
      <c r="H30" s="14">
        <v>1</v>
      </c>
      <c r="I30" s="14">
        <v>0</v>
      </c>
      <c r="J30" s="14">
        <v>1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0</v>
      </c>
      <c r="P30" s="16">
        <v>0</v>
      </c>
      <c r="Q30" s="15">
        <f t="shared" si="2"/>
        <v>0</v>
      </c>
      <c r="R30" s="16">
        <v>0</v>
      </c>
      <c r="S30" s="15">
        <f t="shared" si="3"/>
        <v>0</v>
      </c>
      <c r="T30" s="16">
        <f t="shared" si="4"/>
        <v>0</v>
      </c>
      <c r="U30" s="15">
        <f t="shared" si="5"/>
        <v>0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0</v>
      </c>
      <c r="H31" s="14">
        <v>3</v>
      </c>
      <c r="I31" s="14">
        <v>0</v>
      </c>
      <c r="J31" s="14">
        <v>3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0</v>
      </c>
      <c r="P31" s="16">
        <v>0</v>
      </c>
      <c r="Q31" s="15">
        <f t="shared" si="2"/>
        <v>0</v>
      </c>
      <c r="R31" s="16">
        <v>0</v>
      </c>
      <c r="S31" s="15">
        <f t="shared" si="3"/>
        <v>0</v>
      </c>
      <c r="T31" s="16">
        <f t="shared" si="4"/>
        <v>0</v>
      </c>
      <c r="U31" s="15">
        <f t="shared" si="5"/>
        <v>0</v>
      </c>
    </row>
    <row r="32" spans="1:21">
      <c r="A32" s="23">
        <v>27</v>
      </c>
      <c r="B32" s="11" t="s">
        <v>22</v>
      </c>
      <c r="C32" s="31"/>
      <c r="D32" s="26" t="s">
        <v>116</v>
      </c>
      <c r="E32" s="30" t="s">
        <v>34</v>
      </c>
      <c r="F32" s="11" t="s">
        <v>117</v>
      </c>
      <c r="G32" s="20">
        <f t="shared" si="0"/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0</v>
      </c>
      <c r="P32" s="16">
        <v>0</v>
      </c>
      <c r="Q32" s="15">
        <f t="shared" si="2"/>
        <v>0</v>
      </c>
      <c r="R32" s="16">
        <v>0</v>
      </c>
      <c r="S32" s="15">
        <f t="shared" si="3"/>
        <v>0</v>
      </c>
      <c r="T32" s="16">
        <f t="shared" si="4"/>
        <v>0</v>
      </c>
      <c r="U32" s="15">
        <f t="shared" si="5"/>
        <v>0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0</v>
      </c>
      <c r="H33" s="14">
        <v>1</v>
      </c>
      <c r="I33" s="14">
        <v>0</v>
      </c>
      <c r="J33" s="14">
        <v>1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0</v>
      </c>
      <c r="P33" s="16">
        <v>0</v>
      </c>
      <c r="Q33" s="15">
        <f t="shared" si="2"/>
        <v>0</v>
      </c>
      <c r="R33" s="16">
        <v>0</v>
      </c>
      <c r="S33" s="15">
        <f t="shared" si="3"/>
        <v>0</v>
      </c>
      <c r="T33" s="16">
        <f t="shared" si="4"/>
        <v>0</v>
      </c>
      <c r="U33" s="15">
        <f t="shared" si="5"/>
        <v>0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0</v>
      </c>
      <c r="H34" s="14">
        <v>2</v>
      </c>
      <c r="I34" s="14">
        <v>0</v>
      </c>
      <c r="J34" s="14">
        <v>2</v>
      </c>
      <c r="K34" s="14">
        <v>0</v>
      </c>
      <c r="L34" s="14">
        <v>0</v>
      </c>
      <c r="M34" s="13">
        <v>0</v>
      </c>
      <c r="N34" s="15">
        <f t="shared" si="1"/>
        <v>0</v>
      </c>
      <c r="O34" s="16">
        <v>0</v>
      </c>
      <c r="P34" s="16">
        <v>0</v>
      </c>
      <c r="Q34" s="15">
        <f t="shared" si="2"/>
        <v>0</v>
      </c>
      <c r="R34" s="16">
        <v>0</v>
      </c>
      <c r="S34" s="15">
        <f t="shared" si="3"/>
        <v>0</v>
      </c>
      <c r="T34" s="16">
        <f t="shared" si="4"/>
        <v>0</v>
      </c>
      <c r="U34" s="15">
        <f t="shared" si="5"/>
        <v>0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0</v>
      </c>
      <c r="H35" s="14">
        <v>1</v>
      </c>
      <c r="I35" s="14">
        <v>0</v>
      </c>
      <c r="J35" s="14">
        <v>1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0</v>
      </c>
      <c r="P35" s="16">
        <v>0</v>
      </c>
      <c r="Q35" s="15">
        <f t="shared" si="2"/>
        <v>0</v>
      </c>
      <c r="R35" s="16">
        <v>0</v>
      </c>
      <c r="S35" s="15">
        <f t="shared" si="3"/>
        <v>0</v>
      </c>
      <c r="T35" s="16">
        <f t="shared" si="4"/>
        <v>0</v>
      </c>
      <c r="U35" s="15">
        <f t="shared" si="5"/>
        <v>0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0</v>
      </c>
      <c r="H36" s="14">
        <v>2</v>
      </c>
      <c r="I36" s="14">
        <v>2</v>
      </c>
      <c r="J36" s="14">
        <v>0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0</v>
      </c>
      <c r="P36" s="16">
        <v>0</v>
      </c>
      <c r="Q36" s="15">
        <f t="shared" si="2"/>
        <v>0</v>
      </c>
      <c r="R36" s="16">
        <v>0</v>
      </c>
      <c r="S36" s="15">
        <f t="shared" si="3"/>
        <v>0</v>
      </c>
      <c r="T36" s="16">
        <f t="shared" si="4"/>
        <v>0</v>
      </c>
      <c r="U36" s="15">
        <f t="shared" si="5"/>
        <v>0</v>
      </c>
    </row>
    <row r="37" spans="1:21">
      <c r="A37" s="23">
        <v>32</v>
      </c>
      <c r="B37" s="11" t="s">
        <v>22</v>
      </c>
      <c r="C37" s="31"/>
      <c r="D37" s="26" t="s">
        <v>122</v>
      </c>
      <c r="E37" s="30" t="s">
        <v>34</v>
      </c>
      <c r="F37" s="11" t="s">
        <v>123</v>
      </c>
      <c r="G37" s="20">
        <f t="shared" si="0"/>
        <v>0</v>
      </c>
      <c r="H37" s="14">
        <v>1</v>
      </c>
      <c r="I37" s="14">
        <v>0</v>
      </c>
      <c r="J37" s="14">
        <v>1</v>
      </c>
      <c r="K37" s="14">
        <v>0</v>
      </c>
      <c r="L37" s="14">
        <v>0</v>
      </c>
      <c r="M37" s="13">
        <v>0</v>
      </c>
      <c r="N37" s="15">
        <f t="shared" si="1"/>
        <v>0</v>
      </c>
      <c r="O37" s="16">
        <v>0</v>
      </c>
      <c r="P37" s="16">
        <v>0</v>
      </c>
      <c r="Q37" s="15">
        <f t="shared" si="2"/>
        <v>0</v>
      </c>
      <c r="R37" s="16">
        <v>0</v>
      </c>
      <c r="S37" s="15">
        <f t="shared" si="3"/>
        <v>0</v>
      </c>
      <c r="T37" s="16">
        <f t="shared" si="4"/>
        <v>0</v>
      </c>
      <c r="U37" s="15">
        <f t="shared" si="5"/>
        <v>0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0</v>
      </c>
      <c r="H38" s="14">
        <v>1</v>
      </c>
      <c r="I38" s="14">
        <v>0</v>
      </c>
      <c r="J38" s="14">
        <v>1</v>
      </c>
      <c r="K38" s="14">
        <v>0</v>
      </c>
      <c r="L38" s="14">
        <v>0</v>
      </c>
      <c r="M38" s="13">
        <v>0</v>
      </c>
      <c r="N38" s="15">
        <f t="shared" ref="N38:N74" si="7">IF(H38=0,0,K38/H38)</f>
        <v>0</v>
      </c>
      <c r="O38" s="16">
        <v>0</v>
      </c>
      <c r="P38" s="16">
        <v>0</v>
      </c>
      <c r="Q38" s="15">
        <f t="shared" ref="Q38:Q69" si="8">IF(O38=0,0,P38/O38)</f>
        <v>0</v>
      </c>
      <c r="R38" s="16">
        <v>0</v>
      </c>
      <c r="S38" s="15">
        <f t="shared" ref="S38:S69" si="9">IF(P38=0,0,R38/P38)</f>
        <v>0</v>
      </c>
      <c r="T38" s="16">
        <f t="shared" ref="T38:T73" si="10">(P38-R38)</f>
        <v>0</v>
      </c>
      <c r="U38" s="15">
        <f t="shared" ref="U38:U69" si="11">IF(P38=0,0,T38/P38)</f>
        <v>0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0</v>
      </c>
      <c r="H39" s="14">
        <v>2</v>
      </c>
      <c r="I39" s="14">
        <v>1</v>
      </c>
      <c r="J39" s="14">
        <v>1</v>
      </c>
      <c r="K39" s="14">
        <v>0</v>
      </c>
      <c r="L39" s="14">
        <v>0</v>
      </c>
      <c r="M39" s="13">
        <v>0</v>
      </c>
      <c r="N39" s="15">
        <f t="shared" si="7"/>
        <v>0</v>
      </c>
      <c r="O39" s="16">
        <v>0</v>
      </c>
      <c r="P39" s="16">
        <v>0</v>
      </c>
      <c r="Q39" s="15">
        <f t="shared" si="8"/>
        <v>0</v>
      </c>
      <c r="R39" s="16">
        <v>0</v>
      </c>
      <c r="S39" s="15">
        <f t="shared" si="9"/>
        <v>0</v>
      </c>
      <c r="T39" s="16">
        <f t="shared" si="10"/>
        <v>0</v>
      </c>
      <c r="U39" s="15">
        <f t="shared" si="11"/>
        <v>0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0</v>
      </c>
      <c r="H40" s="14">
        <v>3</v>
      </c>
      <c r="I40" s="14">
        <v>0</v>
      </c>
      <c r="J40" s="14">
        <v>3</v>
      </c>
      <c r="K40" s="14">
        <v>0</v>
      </c>
      <c r="L40" s="14">
        <v>0</v>
      </c>
      <c r="M40" s="13">
        <v>0</v>
      </c>
      <c r="N40" s="15">
        <f t="shared" si="7"/>
        <v>0</v>
      </c>
      <c r="O40" s="16">
        <v>0</v>
      </c>
      <c r="P40" s="16">
        <v>0</v>
      </c>
      <c r="Q40" s="15">
        <f t="shared" si="8"/>
        <v>0</v>
      </c>
      <c r="R40" s="16">
        <v>0</v>
      </c>
      <c r="S40" s="15">
        <f t="shared" si="9"/>
        <v>0</v>
      </c>
      <c r="T40" s="16">
        <f t="shared" si="10"/>
        <v>0</v>
      </c>
      <c r="U40" s="15">
        <f t="shared" si="11"/>
        <v>0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0</v>
      </c>
      <c r="H41" s="14">
        <v>4</v>
      </c>
      <c r="I41" s="14">
        <v>0</v>
      </c>
      <c r="J41" s="14">
        <v>3</v>
      </c>
      <c r="K41" s="14">
        <v>0</v>
      </c>
      <c r="L41" s="14">
        <v>0</v>
      </c>
      <c r="M41" s="13">
        <v>0</v>
      </c>
      <c r="N41" s="15">
        <f t="shared" si="7"/>
        <v>0</v>
      </c>
      <c r="O41" s="16">
        <v>0</v>
      </c>
      <c r="P41" s="16">
        <v>0</v>
      </c>
      <c r="Q41" s="15">
        <f t="shared" si="8"/>
        <v>0</v>
      </c>
      <c r="R41" s="16">
        <v>0</v>
      </c>
      <c r="S41" s="15">
        <f t="shared" si="9"/>
        <v>0</v>
      </c>
      <c r="T41" s="16">
        <f t="shared" si="10"/>
        <v>0</v>
      </c>
      <c r="U41" s="15">
        <f t="shared" si="11"/>
        <v>0</v>
      </c>
    </row>
    <row r="42" spans="1:21">
      <c r="A42" s="23">
        <v>37</v>
      </c>
      <c r="B42" s="11" t="s">
        <v>22</v>
      </c>
      <c r="C42" s="31"/>
      <c r="D42" s="26" t="s">
        <v>128</v>
      </c>
      <c r="E42" s="30" t="s">
        <v>34</v>
      </c>
      <c r="F42" s="11" t="s">
        <v>129</v>
      </c>
      <c r="G42" s="20">
        <f t="shared" si="6"/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3">
        <v>0</v>
      </c>
      <c r="N42" s="15">
        <f t="shared" si="7"/>
        <v>0</v>
      </c>
      <c r="O42" s="16">
        <v>0</v>
      </c>
      <c r="P42" s="16">
        <v>0</v>
      </c>
      <c r="Q42" s="15">
        <f t="shared" si="8"/>
        <v>0</v>
      </c>
      <c r="R42" s="16">
        <v>0</v>
      </c>
      <c r="S42" s="15">
        <f t="shared" si="9"/>
        <v>0</v>
      </c>
      <c r="T42" s="16">
        <f t="shared" si="10"/>
        <v>0</v>
      </c>
      <c r="U42" s="15">
        <f t="shared" si="11"/>
        <v>0</v>
      </c>
    </row>
    <row r="43" spans="1:21">
      <c r="A43" s="23">
        <v>38</v>
      </c>
      <c r="B43" s="11" t="s">
        <v>22</v>
      </c>
      <c r="C43" s="31"/>
      <c r="D43" s="26" t="s">
        <v>130</v>
      </c>
      <c r="E43" s="30" t="s">
        <v>26</v>
      </c>
      <c r="F43" s="11" t="s">
        <v>131</v>
      </c>
      <c r="G43" s="20">
        <f t="shared" si="6"/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0</v>
      </c>
      <c r="P43" s="16">
        <v>0</v>
      </c>
      <c r="Q43" s="15">
        <f t="shared" si="8"/>
        <v>0</v>
      </c>
      <c r="R43" s="16">
        <v>0</v>
      </c>
      <c r="S43" s="15">
        <f t="shared" si="9"/>
        <v>0</v>
      </c>
      <c r="T43" s="16">
        <f t="shared" si="10"/>
        <v>0</v>
      </c>
      <c r="U43" s="15">
        <f t="shared" si="11"/>
        <v>0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0</v>
      </c>
      <c r="H44" s="14">
        <v>1</v>
      </c>
      <c r="I44" s="14">
        <v>0</v>
      </c>
      <c r="J44" s="14">
        <v>1</v>
      </c>
      <c r="K44" s="14">
        <v>0</v>
      </c>
      <c r="L44" s="14">
        <v>0</v>
      </c>
      <c r="M44" s="13">
        <v>0</v>
      </c>
      <c r="N44" s="15">
        <f t="shared" si="7"/>
        <v>0</v>
      </c>
      <c r="O44" s="16">
        <v>0</v>
      </c>
      <c r="P44" s="16">
        <v>0</v>
      </c>
      <c r="Q44" s="15">
        <f t="shared" si="8"/>
        <v>0</v>
      </c>
      <c r="R44" s="16">
        <v>0</v>
      </c>
      <c r="S44" s="15">
        <f t="shared" si="9"/>
        <v>0</v>
      </c>
      <c r="T44" s="16">
        <f t="shared" si="10"/>
        <v>0</v>
      </c>
      <c r="U44" s="15">
        <f t="shared" si="11"/>
        <v>0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0</v>
      </c>
      <c r="H45" s="14">
        <v>4</v>
      </c>
      <c r="I45" s="14">
        <v>1</v>
      </c>
      <c r="J45" s="14">
        <v>2</v>
      </c>
      <c r="K45" s="14">
        <v>0</v>
      </c>
      <c r="L45" s="14">
        <v>0</v>
      </c>
      <c r="M45" s="13">
        <v>0</v>
      </c>
      <c r="N45" s="15">
        <f t="shared" si="7"/>
        <v>0</v>
      </c>
      <c r="O45" s="16">
        <v>0</v>
      </c>
      <c r="P45" s="16">
        <v>0</v>
      </c>
      <c r="Q45" s="15">
        <f t="shared" si="8"/>
        <v>0</v>
      </c>
      <c r="R45" s="16">
        <v>0</v>
      </c>
      <c r="S45" s="15">
        <f t="shared" si="9"/>
        <v>0</v>
      </c>
      <c r="T45" s="16">
        <f t="shared" si="10"/>
        <v>0</v>
      </c>
      <c r="U45" s="15">
        <f t="shared" si="11"/>
        <v>0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0</v>
      </c>
      <c r="H46" s="14">
        <v>9</v>
      </c>
      <c r="I46" s="14">
        <v>1</v>
      </c>
      <c r="J46" s="14">
        <v>4</v>
      </c>
      <c r="K46" s="14">
        <v>0</v>
      </c>
      <c r="L46" s="14">
        <v>0</v>
      </c>
      <c r="M46" s="13">
        <v>0</v>
      </c>
      <c r="N46" s="15">
        <f t="shared" si="7"/>
        <v>0</v>
      </c>
      <c r="O46" s="16">
        <v>0</v>
      </c>
      <c r="P46" s="16">
        <v>0</v>
      </c>
      <c r="Q46" s="15">
        <f t="shared" si="8"/>
        <v>0</v>
      </c>
      <c r="R46" s="16">
        <v>0</v>
      </c>
      <c r="S46" s="15">
        <f t="shared" si="9"/>
        <v>0</v>
      </c>
      <c r="T46" s="16">
        <f t="shared" si="10"/>
        <v>0</v>
      </c>
      <c r="U46" s="15">
        <f t="shared" si="11"/>
        <v>0</v>
      </c>
    </row>
    <row r="47" spans="1:21">
      <c r="A47" s="23">
        <v>42</v>
      </c>
      <c r="B47" s="11" t="s">
        <v>22</v>
      </c>
      <c r="C47" s="31"/>
      <c r="D47" s="26" t="s">
        <v>135</v>
      </c>
      <c r="E47" s="30" t="s">
        <v>34</v>
      </c>
      <c r="F47" s="11" t="s">
        <v>136</v>
      </c>
      <c r="G47" s="20">
        <f t="shared" si="6"/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0</v>
      </c>
      <c r="P47" s="16">
        <v>0</v>
      </c>
      <c r="Q47" s="15">
        <f t="shared" si="8"/>
        <v>0</v>
      </c>
      <c r="R47" s="16">
        <v>0</v>
      </c>
      <c r="S47" s="15">
        <f t="shared" si="9"/>
        <v>0</v>
      </c>
      <c r="T47" s="16">
        <f t="shared" si="10"/>
        <v>0</v>
      </c>
      <c r="U47" s="15">
        <f t="shared" si="11"/>
        <v>0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0</v>
      </c>
      <c r="H48" s="14">
        <v>5</v>
      </c>
      <c r="I48" s="14">
        <v>0</v>
      </c>
      <c r="J48" s="14">
        <v>4</v>
      </c>
      <c r="K48" s="14">
        <v>0</v>
      </c>
      <c r="L48" s="14">
        <v>0</v>
      </c>
      <c r="M48" s="13">
        <v>0</v>
      </c>
      <c r="N48" s="15">
        <f t="shared" si="7"/>
        <v>0</v>
      </c>
      <c r="O48" s="16">
        <v>0</v>
      </c>
      <c r="P48" s="16">
        <v>0</v>
      </c>
      <c r="Q48" s="15">
        <f t="shared" si="8"/>
        <v>0</v>
      </c>
      <c r="R48" s="16">
        <v>0</v>
      </c>
      <c r="S48" s="15">
        <f t="shared" si="9"/>
        <v>0</v>
      </c>
      <c r="T48" s="16">
        <f t="shared" si="10"/>
        <v>0</v>
      </c>
      <c r="U48" s="15">
        <f t="shared" si="11"/>
        <v>0</v>
      </c>
    </row>
    <row r="49" spans="1:21">
      <c r="A49" s="23">
        <v>44</v>
      </c>
      <c r="B49" s="11" t="s">
        <v>22</v>
      </c>
      <c r="C49" s="31"/>
      <c r="D49" s="26" t="s">
        <v>138</v>
      </c>
      <c r="E49" s="24" t="s">
        <v>47</v>
      </c>
      <c r="F49" s="11" t="s">
        <v>139</v>
      </c>
      <c r="G49" s="20">
        <f t="shared" si="6"/>
        <v>0</v>
      </c>
      <c r="H49" s="14">
        <v>1</v>
      </c>
      <c r="I49" s="14">
        <v>0</v>
      </c>
      <c r="J49" s="14">
        <v>1</v>
      </c>
      <c r="K49" s="14">
        <v>0</v>
      </c>
      <c r="L49" s="14">
        <v>0</v>
      </c>
      <c r="M49" s="13">
        <v>0</v>
      </c>
      <c r="N49" s="15">
        <f t="shared" si="7"/>
        <v>0</v>
      </c>
      <c r="O49" s="16">
        <v>0</v>
      </c>
      <c r="P49" s="16">
        <v>0</v>
      </c>
      <c r="Q49" s="15">
        <f t="shared" si="8"/>
        <v>0</v>
      </c>
      <c r="R49" s="16">
        <v>0</v>
      </c>
      <c r="S49" s="15">
        <f t="shared" si="9"/>
        <v>0</v>
      </c>
      <c r="T49" s="16">
        <f t="shared" si="10"/>
        <v>0</v>
      </c>
      <c r="U49" s="15">
        <f t="shared" si="11"/>
        <v>0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0</v>
      </c>
      <c r="H50" s="14">
        <v>2</v>
      </c>
      <c r="I50" s="14">
        <v>1</v>
      </c>
      <c r="J50" s="14">
        <v>1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0</v>
      </c>
      <c r="P50" s="16">
        <v>0</v>
      </c>
      <c r="Q50" s="15">
        <f t="shared" si="8"/>
        <v>0</v>
      </c>
      <c r="R50" s="16">
        <v>0</v>
      </c>
      <c r="S50" s="15">
        <f t="shared" si="9"/>
        <v>0</v>
      </c>
      <c r="T50" s="16">
        <f t="shared" si="10"/>
        <v>0</v>
      </c>
      <c r="U50" s="15">
        <f t="shared" si="11"/>
        <v>0</v>
      </c>
    </row>
    <row r="51" spans="1:21">
      <c r="A51" s="23">
        <v>46</v>
      </c>
      <c r="B51" s="11" t="s">
        <v>22</v>
      </c>
      <c r="C51" s="31"/>
      <c r="D51" s="26" t="s">
        <v>141</v>
      </c>
      <c r="E51" s="36" t="s">
        <v>142</v>
      </c>
      <c r="F51" s="11" t="s">
        <v>143</v>
      </c>
      <c r="G51" s="20">
        <f t="shared" si="6"/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0</v>
      </c>
      <c r="P51" s="16">
        <v>0</v>
      </c>
      <c r="Q51" s="15">
        <f t="shared" si="8"/>
        <v>0</v>
      </c>
      <c r="R51" s="16">
        <v>0</v>
      </c>
      <c r="S51" s="15">
        <f t="shared" si="9"/>
        <v>0</v>
      </c>
      <c r="T51" s="16">
        <f t="shared" si="10"/>
        <v>0</v>
      </c>
      <c r="U51" s="15">
        <f t="shared" si="11"/>
        <v>0</v>
      </c>
    </row>
    <row r="52" spans="1:21">
      <c r="A52" s="23">
        <v>47</v>
      </c>
      <c r="B52" s="11" t="s">
        <v>22</v>
      </c>
      <c r="C52" s="31"/>
      <c r="D52" s="28" t="s">
        <v>144</v>
      </c>
      <c r="E52" s="30" t="s">
        <v>34</v>
      </c>
      <c r="F52" s="11" t="s">
        <v>145</v>
      </c>
      <c r="G52" s="20">
        <f t="shared" si="6"/>
        <v>0</v>
      </c>
      <c r="H52" s="14">
        <v>1</v>
      </c>
      <c r="I52" s="14">
        <v>1</v>
      </c>
      <c r="J52" s="14">
        <v>0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0</v>
      </c>
      <c r="P52" s="16">
        <v>0</v>
      </c>
      <c r="Q52" s="15">
        <f t="shared" si="8"/>
        <v>0</v>
      </c>
      <c r="R52" s="16">
        <v>0</v>
      </c>
      <c r="S52" s="15">
        <f t="shared" si="9"/>
        <v>0</v>
      </c>
      <c r="T52" s="16">
        <f t="shared" si="10"/>
        <v>0</v>
      </c>
      <c r="U52" s="15">
        <f t="shared" si="11"/>
        <v>0</v>
      </c>
    </row>
    <row r="53" spans="1:21">
      <c r="A53" s="23">
        <v>48</v>
      </c>
      <c r="B53" s="11" t="s">
        <v>22</v>
      </c>
      <c r="C53" s="31"/>
      <c r="D53" s="28" t="s">
        <v>146</v>
      </c>
      <c r="E53" s="30" t="s">
        <v>34</v>
      </c>
      <c r="F53" s="11" t="s">
        <v>147</v>
      </c>
      <c r="G53" s="20">
        <f t="shared" si="6"/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0</v>
      </c>
      <c r="P53" s="16">
        <v>0</v>
      </c>
      <c r="Q53" s="15">
        <f t="shared" si="8"/>
        <v>0</v>
      </c>
      <c r="R53" s="16">
        <v>0</v>
      </c>
      <c r="S53" s="15">
        <f t="shared" si="9"/>
        <v>0</v>
      </c>
      <c r="T53" s="16">
        <f t="shared" si="10"/>
        <v>0</v>
      </c>
      <c r="U53" s="15">
        <f t="shared" si="11"/>
        <v>0</v>
      </c>
    </row>
    <row r="54" spans="1:21">
      <c r="A54" s="23">
        <v>49</v>
      </c>
      <c r="B54" s="11" t="s">
        <v>22</v>
      </c>
      <c r="C54" s="31"/>
      <c r="D54" s="37" t="s">
        <v>148</v>
      </c>
      <c r="E54" s="24" t="s">
        <v>34</v>
      </c>
      <c r="F54" s="11" t="s">
        <v>149</v>
      </c>
      <c r="G54" s="20">
        <f t="shared" si="6"/>
        <v>0</v>
      </c>
      <c r="H54" s="14">
        <v>1</v>
      </c>
      <c r="I54" s="14">
        <v>1</v>
      </c>
      <c r="J54" s="14">
        <v>0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0</v>
      </c>
      <c r="P54" s="16">
        <v>0</v>
      </c>
      <c r="Q54" s="15">
        <f t="shared" si="8"/>
        <v>0</v>
      </c>
      <c r="R54" s="16">
        <v>0</v>
      </c>
      <c r="S54" s="15">
        <f t="shared" si="9"/>
        <v>0</v>
      </c>
      <c r="T54" s="16">
        <f t="shared" si="10"/>
        <v>0</v>
      </c>
      <c r="U54" s="15">
        <f t="shared" si="11"/>
        <v>0</v>
      </c>
    </row>
    <row r="55" spans="1:21">
      <c r="A55" s="23">
        <v>50</v>
      </c>
      <c r="B55" s="11" t="s">
        <v>22</v>
      </c>
      <c r="C55" s="31"/>
      <c r="D55" s="37" t="s">
        <v>150</v>
      </c>
      <c r="E55" s="24" t="s">
        <v>34</v>
      </c>
      <c r="F55" s="11" t="s">
        <v>151</v>
      </c>
      <c r="G55" s="20">
        <f t="shared" si="6"/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0</v>
      </c>
      <c r="P55" s="16">
        <v>0</v>
      </c>
      <c r="Q55" s="15">
        <f t="shared" si="8"/>
        <v>0</v>
      </c>
      <c r="R55" s="16">
        <v>0</v>
      </c>
      <c r="S55" s="15">
        <f t="shared" si="9"/>
        <v>0</v>
      </c>
      <c r="T55" s="16">
        <f t="shared" si="10"/>
        <v>0</v>
      </c>
      <c r="U55" s="15">
        <f t="shared" si="11"/>
        <v>0</v>
      </c>
    </row>
    <row r="56" spans="1:21">
      <c r="A56" s="23">
        <v>51</v>
      </c>
      <c r="B56" s="11" t="s">
        <v>22</v>
      </c>
      <c r="C56" s="31"/>
      <c r="D56" s="37" t="s">
        <v>152</v>
      </c>
      <c r="E56" s="24" t="s">
        <v>34</v>
      </c>
      <c r="F56" s="11" t="s">
        <v>153</v>
      </c>
      <c r="G56" s="20">
        <f t="shared" si="6"/>
        <v>905.37</v>
      </c>
      <c r="H56" s="14">
        <v>1</v>
      </c>
      <c r="I56" s="14">
        <v>0</v>
      </c>
      <c r="J56" s="14">
        <v>1</v>
      </c>
      <c r="K56" s="14">
        <v>0</v>
      </c>
      <c r="L56" s="14">
        <v>1</v>
      </c>
      <c r="M56" s="13">
        <v>0</v>
      </c>
      <c r="N56" s="15">
        <f t="shared" si="7"/>
        <v>0</v>
      </c>
      <c r="O56" s="16">
        <v>904.37</v>
      </c>
      <c r="P56" s="16">
        <v>905.37</v>
      </c>
      <c r="Q56" s="15">
        <f t="shared" si="8"/>
        <v>1.001105742118823</v>
      </c>
      <c r="R56" s="16">
        <v>0</v>
      </c>
      <c r="S56" s="15">
        <f t="shared" si="9"/>
        <v>0</v>
      </c>
      <c r="T56" s="16">
        <f t="shared" si="10"/>
        <v>905.37</v>
      </c>
      <c r="U56" s="15">
        <f t="shared" si="11"/>
        <v>1</v>
      </c>
    </row>
    <row r="57" spans="1:21">
      <c r="A57" s="23">
        <v>52</v>
      </c>
      <c r="B57" s="11" t="s">
        <v>22</v>
      </c>
      <c r="C57" s="31"/>
      <c r="D57" s="28" t="s">
        <v>154</v>
      </c>
      <c r="E57" s="24" t="s">
        <v>155</v>
      </c>
      <c r="F57" s="11" t="s">
        <v>156</v>
      </c>
      <c r="G57" s="20">
        <f t="shared" si="6"/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0</v>
      </c>
      <c r="P57" s="16">
        <v>0</v>
      </c>
      <c r="Q57" s="15">
        <f t="shared" si="8"/>
        <v>0</v>
      </c>
      <c r="R57" s="16">
        <v>0</v>
      </c>
      <c r="S57" s="15">
        <f t="shared" si="9"/>
        <v>0</v>
      </c>
      <c r="T57" s="16">
        <f t="shared" si="10"/>
        <v>0</v>
      </c>
      <c r="U57" s="15">
        <f t="shared" si="11"/>
        <v>0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0</v>
      </c>
      <c r="H58" s="14">
        <v>2</v>
      </c>
      <c r="I58" s="14">
        <v>0</v>
      </c>
      <c r="J58" s="14">
        <v>2</v>
      </c>
      <c r="K58" s="14">
        <v>0</v>
      </c>
      <c r="L58" s="14">
        <v>0</v>
      </c>
      <c r="M58" s="13">
        <v>0</v>
      </c>
      <c r="N58" s="15">
        <f t="shared" si="7"/>
        <v>0</v>
      </c>
      <c r="O58" s="16">
        <v>0</v>
      </c>
      <c r="P58" s="16">
        <v>0</v>
      </c>
      <c r="Q58" s="15">
        <f t="shared" si="8"/>
        <v>0</v>
      </c>
      <c r="R58" s="16">
        <v>0</v>
      </c>
      <c r="S58" s="15">
        <f t="shared" si="9"/>
        <v>0</v>
      </c>
      <c r="T58" s="16">
        <f t="shared" si="10"/>
        <v>0</v>
      </c>
      <c r="U58" s="15">
        <f t="shared" si="11"/>
        <v>0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0</v>
      </c>
      <c r="H59" s="14">
        <v>3</v>
      </c>
      <c r="I59" s="14">
        <v>0</v>
      </c>
      <c r="J59" s="14">
        <v>3</v>
      </c>
      <c r="K59" s="14">
        <v>0</v>
      </c>
      <c r="L59" s="14">
        <v>0</v>
      </c>
      <c r="M59" s="13">
        <v>0</v>
      </c>
      <c r="N59" s="15">
        <f t="shared" si="7"/>
        <v>0</v>
      </c>
      <c r="O59" s="16">
        <v>0</v>
      </c>
      <c r="P59" s="16">
        <v>0</v>
      </c>
      <c r="Q59" s="15">
        <f t="shared" si="8"/>
        <v>0</v>
      </c>
      <c r="R59" s="16">
        <v>0</v>
      </c>
      <c r="S59" s="15">
        <f t="shared" si="9"/>
        <v>0</v>
      </c>
      <c r="T59" s="16">
        <f t="shared" si="10"/>
        <v>0</v>
      </c>
      <c r="U59" s="15">
        <f t="shared" si="11"/>
        <v>0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0</v>
      </c>
      <c r="H60" s="14">
        <v>2</v>
      </c>
      <c r="I60" s="14">
        <v>0</v>
      </c>
      <c r="J60" s="14">
        <v>2</v>
      </c>
      <c r="K60" s="14">
        <v>0</v>
      </c>
      <c r="L60" s="14">
        <v>0</v>
      </c>
      <c r="M60" s="13">
        <v>0</v>
      </c>
      <c r="N60" s="15">
        <f t="shared" si="7"/>
        <v>0</v>
      </c>
      <c r="O60" s="16">
        <v>0</v>
      </c>
      <c r="P60" s="16">
        <v>0</v>
      </c>
      <c r="Q60" s="15">
        <f t="shared" si="8"/>
        <v>0</v>
      </c>
      <c r="R60" s="16">
        <v>0</v>
      </c>
      <c r="S60" s="15">
        <f t="shared" si="9"/>
        <v>0</v>
      </c>
      <c r="T60" s="16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37" t="s">
        <v>160</v>
      </c>
      <c r="E61" s="32" t="s">
        <v>34</v>
      </c>
      <c r="F61" s="11" t="s">
        <v>161</v>
      </c>
      <c r="G61" s="20">
        <f t="shared" si="6"/>
        <v>0</v>
      </c>
      <c r="H61" s="14">
        <v>1</v>
      </c>
      <c r="I61" s="14">
        <v>0</v>
      </c>
      <c r="J61" s="14">
        <v>1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0</v>
      </c>
      <c r="P61" s="16">
        <v>0</v>
      </c>
      <c r="Q61" s="15">
        <f t="shared" si="8"/>
        <v>0</v>
      </c>
      <c r="R61" s="16">
        <v>0</v>
      </c>
      <c r="S61" s="15">
        <f t="shared" si="9"/>
        <v>0</v>
      </c>
      <c r="T61" s="16">
        <f t="shared" si="10"/>
        <v>0</v>
      </c>
      <c r="U61" s="15">
        <f t="shared" si="11"/>
        <v>0</v>
      </c>
    </row>
    <row r="62" spans="1:21">
      <c r="A62" s="23">
        <v>57</v>
      </c>
      <c r="B62" s="11" t="s">
        <v>22</v>
      </c>
      <c r="C62" s="31"/>
      <c r="D62" s="37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1</v>
      </c>
      <c r="I62" s="14">
        <v>0</v>
      </c>
      <c r="J62" s="14">
        <v>1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1077.2</v>
      </c>
      <c r="P62" s="16">
        <v>1078.2</v>
      </c>
      <c r="Q62" s="15">
        <f t="shared" si="8"/>
        <v>1.0009283327144449</v>
      </c>
      <c r="R62" s="16">
        <v>0</v>
      </c>
      <c r="S62" s="15">
        <f t="shared" si="9"/>
        <v>0</v>
      </c>
      <c r="T62" s="16">
        <f t="shared" si="10"/>
        <v>1078.2</v>
      </c>
      <c r="U62" s="15">
        <f t="shared" si="11"/>
        <v>1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164</v>
      </c>
      <c r="G63" s="20">
        <f t="shared" si="6"/>
        <v>0</v>
      </c>
      <c r="H63" s="14">
        <v>3</v>
      </c>
      <c r="I63" s="14">
        <v>2</v>
      </c>
      <c r="J63" s="14">
        <v>1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0</v>
      </c>
      <c r="P63" s="16">
        <v>0</v>
      </c>
      <c r="Q63" s="15">
        <f t="shared" si="8"/>
        <v>0</v>
      </c>
      <c r="R63" s="16">
        <v>0</v>
      </c>
      <c r="S63" s="15">
        <f t="shared" si="9"/>
        <v>0</v>
      </c>
      <c r="T63" s="16">
        <f t="shared" si="10"/>
        <v>0</v>
      </c>
      <c r="U63" s="15">
        <f t="shared" si="11"/>
        <v>0</v>
      </c>
    </row>
    <row r="64" spans="1:21">
      <c r="A64" s="23">
        <v>59</v>
      </c>
      <c r="B64" s="11" t="s">
        <v>22</v>
      </c>
      <c r="C64" s="31"/>
      <c r="D64" s="26" t="s">
        <v>165</v>
      </c>
      <c r="E64" s="32" t="s">
        <v>34</v>
      </c>
      <c r="F64" s="11" t="s">
        <v>166</v>
      </c>
      <c r="G64" s="20">
        <f t="shared" si="6"/>
        <v>0</v>
      </c>
      <c r="H64" s="14">
        <v>1</v>
      </c>
      <c r="I64" s="14">
        <v>0</v>
      </c>
      <c r="J64" s="14">
        <v>1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0</v>
      </c>
      <c r="P64" s="16">
        <v>0</v>
      </c>
      <c r="Q64" s="15">
        <f t="shared" si="8"/>
        <v>0</v>
      </c>
      <c r="R64" s="16">
        <v>0</v>
      </c>
      <c r="S64" s="15">
        <f t="shared" si="9"/>
        <v>0</v>
      </c>
      <c r="T64" s="16">
        <f t="shared" si="10"/>
        <v>0</v>
      </c>
      <c r="U64" s="15">
        <f t="shared" si="11"/>
        <v>0</v>
      </c>
    </row>
    <row r="65" spans="1:21">
      <c r="A65" s="23">
        <v>60</v>
      </c>
      <c r="B65" s="11" t="s">
        <v>22</v>
      </c>
      <c r="C65" s="31"/>
      <c r="D65" s="28" t="s">
        <v>77</v>
      </c>
      <c r="E65" s="30" t="s">
        <v>78</v>
      </c>
      <c r="F65" s="11" t="s">
        <v>167</v>
      </c>
      <c r="G65" s="20">
        <f t="shared" si="6"/>
        <v>0</v>
      </c>
      <c r="H65" s="14">
        <v>4</v>
      </c>
      <c r="I65" s="14">
        <v>1</v>
      </c>
      <c r="J65" s="14">
        <v>3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0</v>
      </c>
      <c r="P65" s="16">
        <v>0</v>
      </c>
      <c r="Q65" s="15">
        <f t="shared" si="8"/>
        <v>0</v>
      </c>
      <c r="R65" s="16">
        <v>0</v>
      </c>
      <c r="S65" s="15">
        <f t="shared" si="9"/>
        <v>0</v>
      </c>
      <c r="T65" s="16">
        <f t="shared" si="10"/>
        <v>0</v>
      </c>
      <c r="U65" s="15">
        <f t="shared" si="11"/>
        <v>0</v>
      </c>
    </row>
    <row r="66" spans="1:21">
      <c r="A66" s="23">
        <v>61</v>
      </c>
      <c r="B66" s="11" t="s">
        <v>22</v>
      </c>
      <c r="C66" s="31"/>
      <c r="D66" s="28" t="s">
        <v>168</v>
      </c>
      <c r="E66" s="32" t="s">
        <v>34</v>
      </c>
      <c r="F66" s="11" t="s">
        <v>169</v>
      </c>
      <c r="G66" s="20">
        <f t="shared" si="6"/>
        <v>0</v>
      </c>
      <c r="H66" s="14">
        <v>1</v>
      </c>
      <c r="I66" s="14">
        <v>0</v>
      </c>
      <c r="J66" s="14">
        <v>1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0</v>
      </c>
      <c r="P66" s="16">
        <v>0</v>
      </c>
      <c r="Q66" s="15">
        <f t="shared" si="8"/>
        <v>0</v>
      </c>
      <c r="R66" s="16">
        <v>0</v>
      </c>
      <c r="S66" s="15">
        <f t="shared" si="9"/>
        <v>0</v>
      </c>
      <c r="T66" s="16">
        <f t="shared" si="10"/>
        <v>0</v>
      </c>
      <c r="U66" s="15">
        <f t="shared" si="11"/>
        <v>0</v>
      </c>
    </row>
    <row r="67" spans="1:21">
      <c r="A67" s="23">
        <v>62</v>
      </c>
      <c r="B67" s="11" t="s">
        <v>22</v>
      </c>
      <c r="C67" s="31"/>
      <c r="D67" s="28" t="s">
        <v>170</v>
      </c>
      <c r="E67" s="35" t="s">
        <v>51</v>
      </c>
      <c r="F67" s="11" t="s">
        <v>171</v>
      </c>
      <c r="G67" s="20">
        <f t="shared" si="6"/>
        <v>0</v>
      </c>
      <c r="H67" s="14">
        <v>2</v>
      </c>
      <c r="I67" s="14">
        <v>0</v>
      </c>
      <c r="J67" s="14">
        <v>2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0</v>
      </c>
      <c r="P67" s="16">
        <v>0</v>
      </c>
      <c r="Q67" s="15">
        <f t="shared" si="8"/>
        <v>0</v>
      </c>
      <c r="R67" s="16">
        <v>0</v>
      </c>
      <c r="S67" s="15">
        <f t="shared" si="9"/>
        <v>0</v>
      </c>
      <c r="T67" s="16">
        <f t="shared" si="10"/>
        <v>0</v>
      </c>
      <c r="U67" s="15">
        <f t="shared" si="11"/>
        <v>0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0</v>
      </c>
      <c r="H68" s="14">
        <v>2</v>
      </c>
      <c r="I68" s="14">
        <v>1</v>
      </c>
      <c r="J68" s="14">
        <v>1</v>
      </c>
      <c r="K68" s="14">
        <v>0</v>
      </c>
      <c r="L68" s="14">
        <v>0</v>
      </c>
      <c r="M68" s="13">
        <v>0</v>
      </c>
      <c r="N68" s="15">
        <f t="shared" si="7"/>
        <v>0</v>
      </c>
      <c r="O68" s="16">
        <v>0</v>
      </c>
      <c r="P68" s="16">
        <v>0</v>
      </c>
      <c r="Q68" s="15">
        <f t="shared" si="8"/>
        <v>0</v>
      </c>
      <c r="R68" s="16">
        <v>0</v>
      </c>
      <c r="S68" s="15">
        <f t="shared" si="9"/>
        <v>0</v>
      </c>
      <c r="T68" s="16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6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16">
        <v>0</v>
      </c>
      <c r="S69" s="15">
        <f t="shared" si="9"/>
        <v>0</v>
      </c>
      <c r="T69" s="16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0</v>
      </c>
      <c r="H70" s="14">
        <v>1</v>
      </c>
      <c r="I70" s="14">
        <v>0</v>
      </c>
      <c r="J70" s="14">
        <v>1</v>
      </c>
      <c r="K70" s="14">
        <v>0</v>
      </c>
      <c r="L70" s="14">
        <v>0</v>
      </c>
      <c r="M70" s="13">
        <v>0</v>
      </c>
      <c r="N70" s="15">
        <f t="shared" si="7"/>
        <v>0</v>
      </c>
      <c r="O70" s="16">
        <v>0</v>
      </c>
      <c r="P70" s="16">
        <v>0</v>
      </c>
      <c r="Q70" s="15">
        <f t="shared" ref="Q70:Q74" si="12">IF(O70=0,0,P70/O70)</f>
        <v>0</v>
      </c>
      <c r="R70" s="16">
        <v>0</v>
      </c>
      <c r="S70" s="15">
        <f t="shared" ref="S70:S74" si="13">IF(P70=0,0,R70/P70)</f>
        <v>0</v>
      </c>
      <c r="T70" s="16">
        <f t="shared" si="10"/>
        <v>0</v>
      </c>
      <c r="U70" s="15">
        <f t="shared" ref="U70:U74" si="14">IF(P70=0,0,T70/P70)</f>
        <v>0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0</v>
      </c>
      <c r="H71" s="14">
        <v>1</v>
      </c>
      <c r="I71" s="14">
        <v>0</v>
      </c>
      <c r="J71" s="14">
        <v>1</v>
      </c>
      <c r="K71" s="14">
        <v>0</v>
      </c>
      <c r="L71" s="14">
        <v>0</v>
      </c>
      <c r="M71" s="13">
        <v>0</v>
      </c>
      <c r="N71" s="15">
        <f t="shared" si="7"/>
        <v>0</v>
      </c>
      <c r="O71" s="16">
        <v>0</v>
      </c>
      <c r="P71" s="16">
        <v>0</v>
      </c>
      <c r="Q71" s="15">
        <f t="shared" si="12"/>
        <v>0</v>
      </c>
      <c r="R71" s="16">
        <v>0</v>
      </c>
      <c r="S71" s="15">
        <f t="shared" si="13"/>
        <v>0</v>
      </c>
      <c r="T71" s="16">
        <f t="shared" si="10"/>
        <v>0</v>
      </c>
      <c r="U71" s="15">
        <f t="shared" si="14"/>
        <v>0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0</v>
      </c>
      <c r="H72" s="14">
        <v>4</v>
      </c>
      <c r="I72" s="14">
        <v>1</v>
      </c>
      <c r="J72" s="14">
        <v>3</v>
      </c>
      <c r="K72" s="14">
        <v>0</v>
      </c>
      <c r="L72" s="14">
        <v>0</v>
      </c>
      <c r="M72" s="13">
        <v>0</v>
      </c>
      <c r="N72" s="15">
        <f t="shared" si="7"/>
        <v>0</v>
      </c>
      <c r="O72" s="16">
        <v>0</v>
      </c>
      <c r="P72" s="16">
        <v>0</v>
      </c>
      <c r="Q72" s="15">
        <f t="shared" si="12"/>
        <v>0</v>
      </c>
      <c r="R72" s="16">
        <v>0</v>
      </c>
      <c r="S72" s="15">
        <f t="shared" si="13"/>
        <v>0</v>
      </c>
      <c r="T72" s="16">
        <f t="shared" si="10"/>
        <v>0</v>
      </c>
      <c r="U72" s="15">
        <f t="shared" si="14"/>
        <v>0</v>
      </c>
    </row>
    <row r="73" spans="1:21">
      <c r="A73" s="23">
        <v>68</v>
      </c>
      <c r="B73" s="11" t="s">
        <v>22</v>
      </c>
      <c r="C73" s="31"/>
      <c r="D73" s="26" t="s">
        <v>178</v>
      </c>
      <c r="E73" s="32" t="s">
        <v>34</v>
      </c>
      <c r="F73" s="11" t="s">
        <v>179</v>
      </c>
      <c r="G73" s="20">
        <f t="shared" si="6"/>
        <v>0</v>
      </c>
      <c r="H73" s="14">
        <v>2</v>
      </c>
      <c r="I73" s="14">
        <v>0</v>
      </c>
      <c r="J73" s="14">
        <v>2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0</v>
      </c>
      <c r="P73" s="16">
        <v>0</v>
      </c>
      <c r="Q73" s="15">
        <f t="shared" si="12"/>
        <v>0</v>
      </c>
      <c r="R73" s="16">
        <v>0</v>
      </c>
      <c r="S73" s="15">
        <f t="shared" si="13"/>
        <v>0</v>
      </c>
      <c r="T73" s="16">
        <f t="shared" si="10"/>
        <v>0</v>
      </c>
      <c r="U73" s="15">
        <f t="shared" si="14"/>
        <v>0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3969.09</v>
      </c>
      <c r="H74" s="19">
        <f t="shared" si="15"/>
        <v>130</v>
      </c>
      <c r="I74" s="19">
        <f t="shared" si="15"/>
        <v>26</v>
      </c>
      <c r="J74" s="19">
        <f t="shared" si="15"/>
        <v>96</v>
      </c>
      <c r="K74" s="19">
        <f t="shared" si="15"/>
        <v>3</v>
      </c>
      <c r="L74" s="19">
        <f t="shared" si="15"/>
        <v>5</v>
      </c>
      <c r="M74" s="19">
        <f t="shared" si="15"/>
        <v>3</v>
      </c>
      <c r="N74" s="15">
        <f t="shared" si="7"/>
        <v>2.3076923076923078E-2</v>
      </c>
      <c r="O74" s="20">
        <f>SUM(O6:O73)</f>
        <v>3965.09</v>
      </c>
      <c r="P74" s="20">
        <f>SUM(P6:P73)</f>
        <v>3969.09</v>
      </c>
      <c r="Q74" s="15">
        <f t="shared" si="12"/>
        <v>1.0010088043398764</v>
      </c>
      <c r="R74" s="20">
        <f>SUM(R6:R73)</f>
        <v>0</v>
      </c>
      <c r="S74" s="15">
        <f t="shared" si="13"/>
        <v>0</v>
      </c>
      <c r="T74" s="20">
        <f>SUM(T6:T73)</f>
        <v>3969.09</v>
      </c>
      <c r="U74" s="15">
        <f t="shared" si="14"/>
        <v>1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U74"/>
  <sheetViews>
    <sheetView zoomScale="80" zoomScaleNormal="80" workbookViewId="0"/>
  </sheetViews>
  <sheetFormatPr defaultRowHeight="15"/>
  <cols>
    <col min="1" max="1" width="8.7109375"/>
    <col min="2" max="2" width="25.5703125"/>
    <col min="3" max="3" width="25.28515625"/>
    <col min="4" max="4" width="39.28515625"/>
    <col min="5" max="5" width="29.28515625"/>
    <col min="6" max="6" width="16.140625"/>
    <col min="7" max="7" width="14"/>
    <col min="8" max="8" width="11.42578125"/>
    <col min="9" max="9" width="14.85546875"/>
    <col min="10" max="10" width="12"/>
    <col min="11" max="11" width="11.28515625"/>
    <col min="12" max="12" width="12"/>
    <col min="13" max="13" width="13.28515625"/>
    <col min="14" max="14" width="13.5703125"/>
    <col min="15" max="15" width="12"/>
    <col min="16" max="16" width="8.7109375"/>
    <col min="17" max="17" width="11.140625"/>
    <col min="18" max="18" width="8.7109375"/>
    <col min="19" max="19" width="11.42578125"/>
    <col min="20" max="20" width="8.7109375"/>
    <col min="21" max="21" width="12.140625"/>
    <col min="22" max="1025" width="8.7109375"/>
  </cols>
  <sheetData>
    <row r="1" spans="1:21" ht="50.25" customHeight="1">
      <c r="A1" s="116" t="s">
        <v>181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53.25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9.7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3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6" t="s">
        <v>81</v>
      </c>
      <c r="E6" s="1" t="s">
        <v>47</v>
      </c>
      <c r="F6" s="11" t="s">
        <v>82</v>
      </c>
      <c r="G6" s="20">
        <f t="shared" ref="G6:G37" si="0">(P6)</f>
        <v>1</v>
      </c>
      <c r="H6" s="14">
        <v>2</v>
      </c>
      <c r="I6" s="14">
        <v>1</v>
      </c>
      <c r="J6" s="14">
        <v>1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16">
        <v>0</v>
      </c>
      <c r="S6" s="15">
        <f t="shared" ref="S6:S37" si="3">IF(P6=0,0,R6/P6)</f>
        <v>0</v>
      </c>
      <c r="T6" s="16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16">
        <v>0</v>
      </c>
      <c r="S7" s="15">
        <f t="shared" si="3"/>
        <v>0</v>
      </c>
      <c r="T7" s="16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3</v>
      </c>
      <c r="I8" s="14">
        <v>1</v>
      </c>
      <c r="J8" s="14">
        <v>2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16">
        <v>0</v>
      </c>
      <c r="S8" s="15">
        <f t="shared" si="3"/>
        <v>0</v>
      </c>
      <c r="T8" s="16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1</v>
      </c>
      <c r="H9" s="14">
        <v>8</v>
      </c>
      <c r="I9" s="14">
        <v>0</v>
      </c>
      <c r="J9" s="14">
        <v>8</v>
      </c>
      <c r="K9" s="14">
        <v>0</v>
      </c>
      <c r="L9" s="14">
        <v>0</v>
      </c>
      <c r="M9" s="13">
        <v>0</v>
      </c>
      <c r="N9" s="15">
        <f t="shared" si="1"/>
        <v>0</v>
      </c>
      <c r="O9" s="16">
        <v>1</v>
      </c>
      <c r="P9" s="16">
        <v>1</v>
      </c>
      <c r="Q9" s="15">
        <f t="shared" si="2"/>
        <v>1</v>
      </c>
      <c r="R9" s="16">
        <v>0</v>
      </c>
      <c r="S9" s="15">
        <f t="shared" si="3"/>
        <v>0</v>
      </c>
      <c r="T9" s="16">
        <f t="shared" si="4"/>
        <v>1</v>
      </c>
      <c r="U9" s="15">
        <f t="shared" si="5"/>
        <v>1</v>
      </c>
    </row>
    <row r="10" spans="1:21">
      <c r="A10" s="23">
        <v>5</v>
      </c>
      <c r="B10" s="11" t="s">
        <v>22</v>
      </c>
      <c r="C10" s="29"/>
      <c r="D10" s="26" t="s">
        <v>86</v>
      </c>
      <c r="E10" s="30" t="s">
        <v>34</v>
      </c>
      <c r="F10" s="11" t="s">
        <v>182</v>
      </c>
      <c r="G10" s="20">
        <f t="shared" si="0"/>
        <v>1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16">
        <v>0</v>
      </c>
      <c r="S10" s="15">
        <f t="shared" si="3"/>
        <v>0</v>
      </c>
      <c r="T10" s="16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1</v>
      </c>
      <c r="I11" s="14">
        <v>0</v>
      </c>
      <c r="J11" s="14">
        <v>1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16">
        <v>543.62</v>
      </c>
      <c r="S11" s="15">
        <f t="shared" si="3"/>
        <v>1</v>
      </c>
      <c r="T11" s="16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6" t="s">
        <v>89</v>
      </c>
      <c r="E12" s="27" t="s">
        <v>90</v>
      </c>
      <c r="F12" s="11" t="s">
        <v>91</v>
      </c>
      <c r="G12" s="20">
        <f t="shared" si="0"/>
        <v>1</v>
      </c>
      <c r="H12" s="14">
        <v>2</v>
      </c>
      <c r="I12" s="14">
        <v>0</v>
      </c>
      <c r="J12" s="14">
        <v>2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16">
        <v>0</v>
      </c>
      <c r="S12" s="15">
        <f t="shared" si="3"/>
        <v>0</v>
      </c>
      <c r="T12" s="16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3</v>
      </c>
      <c r="I13" s="14">
        <v>0</v>
      </c>
      <c r="J13" s="14">
        <v>3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16">
        <v>0</v>
      </c>
      <c r="S13" s="15">
        <f t="shared" si="3"/>
        <v>0</v>
      </c>
      <c r="T13" s="16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</v>
      </c>
      <c r="H14" s="14">
        <v>3</v>
      </c>
      <c r="I14" s="14">
        <v>1</v>
      </c>
      <c r="J14" s="14">
        <v>2</v>
      </c>
      <c r="K14" s="14">
        <v>0</v>
      </c>
      <c r="L14" s="14">
        <v>0</v>
      </c>
      <c r="M14" s="13">
        <v>0</v>
      </c>
      <c r="N14" s="15">
        <f t="shared" si="1"/>
        <v>0</v>
      </c>
      <c r="O14" s="16">
        <v>1</v>
      </c>
      <c r="P14" s="16">
        <v>1</v>
      </c>
      <c r="Q14" s="15">
        <f t="shared" si="2"/>
        <v>1</v>
      </c>
      <c r="R14" s="16">
        <v>0</v>
      </c>
      <c r="S14" s="15">
        <f t="shared" si="3"/>
        <v>0</v>
      </c>
      <c r="T14" s="16">
        <f t="shared" si="4"/>
        <v>1</v>
      </c>
      <c r="U14" s="15">
        <f t="shared" si="5"/>
        <v>1</v>
      </c>
    </row>
    <row r="15" spans="1:21">
      <c r="A15" s="23">
        <v>10</v>
      </c>
      <c r="B15" s="11" t="s">
        <v>22</v>
      </c>
      <c r="C15" s="29"/>
      <c r="D15" s="26" t="s">
        <v>94</v>
      </c>
      <c r="E15" s="30" t="s">
        <v>34</v>
      </c>
      <c r="F15" s="11" t="s">
        <v>95</v>
      </c>
      <c r="G15" s="20">
        <f t="shared" si="0"/>
        <v>1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16">
        <v>0</v>
      </c>
      <c r="S15" s="15">
        <f t="shared" si="3"/>
        <v>0</v>
      </c>
      <c r="T15" s="16">
        <f t="shared" si="4"/>
        <v>1</v>
      </c>
      <c r="U15" s="15">
        <f t="shared" si="5"/>
        <v>1</v>
      </c>
    </row>
    <row r="16" spans="1:21">
      <c r="A16" s="23">
        <v>11</v>
      </c>
      <c r="B16" s="11" t="s">
        <v>22</v>
      </c>
      <c r="C16" s="29"/>
      <c r="D16" s="26" t="s">
        <v>64</v>
      </c>
      <c r="E16" s="33" t="s">
        <v>51</v>
      </c>
      <c r="F16" s="11" t="s">
        <v>96</v>
      </c>
      <c r="G16" s="20">
        <f t="shared" si="0"/>
        <v>208.06</v>
      </c>
      <c r="H16" s="14">
        <v>5</v>
      </c>
      <c r="I16" s="14">
        <v>0</v>
      </c>
      <c r="J16" s="14">
        <v>5</v>
      </c>
      <c r="K16" s="14">
        <v>1</v>
      </c>
      <c r="L16" s="14">
        <v>1</v>
      </c>
      <c r="M16" s="13">
        <v>1</v>
      </c>
      <c r="N16" s="15">
        <f t="shared" si="1"/>
        <v>0.2</v>
      </c>
      <c r="O16" s="16">
        <v>208.06</v>
      </c>
      <c r="P16" s="16">
        <v>208.06</v>
      </c>
      <c r="Q16" s="15">
        <f t="shared" si="2"/>
        <v>1</v>
      </c>
      <c r="R16" s="16">
        <v>208.06</v>
      </c>
      <c r="S16" s="15">
        <f t="shared" si="3"/>
        <v>1</v>
      </c>
      <c r="T16" s="16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2</v>
      </c>
      <c r="I17" s="14">
        <v>1</v>
      </c>
      <c r="J17" s="14">
        <v>1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16">
        <v>0</v>
      </c>
      <c r="S17" s="15">
        <f t="shared" si="3"/>
        <v>0</v>
      </c>
      <c r="T17" s="16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6" t="s">
        <v>65</v>
      </c>
      <c r="E18" s="34" t="s">
        <v>30</v>
      </c>
      <c r="F18" s="11" t="s">
        <v>98</v>
      </c>
      <c r="G18" s="20">
        <f t="shared" si="0"/>
        <v>1</v>
      </c>
      <c r="H18" s="14">
        <v>2</v>
      </c>
      <c r="I18" s="14">
        <v>0</v>
      </c>
      <c r="J18" s="14">
        <v>2</v>
      </c>
      <c r="K18" s="14">
        <v>0</v>
      </c>
      <c r="L18" s="14">
        <v>0</v>
      </c>
      <c r="M18" s="13">
        <v>0</v>
      </c>
      <c r="N18" s="15">
        <f t="shared" si="1"/>
        <v>0</v>
      </c>
      <c r="O18" s="16">
        <v>1</v>
      </c>
      <c r="P18" s="16">
        <v>1</v>
      </c>
      <c r="Q18" s="15">
        <f t="shared" si="2"/>
        <v>1</v>
      </c>
      <c r="R18" s="16">
        <v>0</v>
      </c>
      <c r="S18" s="15">
        <f t="shared" si="3"/>
        <v>0</v>
      </c>
      <c r="T18" s="16">
        <f t="shared" si="4"/>
        <v>1</v>
      </c>
      <c r="U18" s="15">
        <f t="shared" si="5"/>
        <v>1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1</v>
      </c>
      <c r="H19" s="14">
        <v>2</v>
      </c>
      <c r="I19" s="14">
        <v>1</v>
      </c>
      <c r="J19" s="14">
        <v>0</v>
      </c>
      <c r="K19" s="14">
        <v>0</v>
      </c>
      <c r="L19" s="14">
        <v>0</v>
      </c>
      <c r="M19" s="13">
        <v>0</v>
      </c>
      <c r="N19" s="15">
        <f t="shared" si="1"/>
        <v>0</v>
      </c>
      <c r="O19" s="16">
        <v>1</v>
      </c>
      <c r="P19" s="16">
        <v>1</v>
      </c>
      <c r="Q19" s="15">
        <f t="shared" si="2"/>
        <v>1</v>
      </c>
      <c r="R19" s="16">
        <v>0</v>
      </c>
      <c r="S19" s="15">
        <f t="shared" si="3"/>
        <v>0</v>
      </c>
      <c r="T19" s="16">
        <f t="shared" si="4"/>
        <v>1</v>
      </c>
      <c r="U19" s="15">
        <f t="shared" si="5"/>
        <v>1</v>
      </c>
    </row>
    <row r="20" spans="1:21">
      <c r="A20" s="23">
        <v>15</v>
      </c>
      <c r="B20" s="11" t="s">
        <v>22</v>
      </c>
      <c r="C20" s="29"/>
      <c r="D20" s="26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16">
        <v>0</v>
      </c>
      <c r="S20" s="15">
        <f t="shared" si="3"/>
        <v>0</v>
      </c>
      <c r="T20" s="16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</v>
      </c>
      <c r="H21" s="14">
        <v>5</v>
      </c>
      <c r="I21" s="14">
        <v>1</v>
      </c>
      <c r="J21" s="14">
        <v>4</v>
      </c>
      <c r="K21" s="14">
        <v>0</v>
      </c>
      <c r="L21" s="14">
        <v>0</v>
      </c>
      <c r="M21" s="13">
        <v>0</v>
      </c>
      <c r="N21" s="15">
        <f t="shared" si="1"/>
        <v>0</v>
      </c>
      <c r="O21" s="16">
        <v>1</v>
      </c>
      <c r="P21" s="16">
        <v>1</v>
      </c>
      <c r="Q21" s="15">
        <f t="shared" si="2"/>
        <v>1</v>
      </c>
      <c r="R21" s="16">
        <v>0</v>
      </c>
      <c r="S21" s="15">
        <f t="shared" si="3"/>
        <v>0</v>
      </c>
      <c r="T21" s="16">
        <f t="shared" si="4"/>
        <v>1</v>
      </c>
      <c r="U21" s="15">
        <f t="shared" si="5"/>
        <v>1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4</v>
      </c>
      <c r="I22" s="14">
        <v>2</v>
      </c>
      <c r="J22" s="14">
        <v>2</v>
      </c>
      <c r="K22" s="14">
        <v>2</v>
      </c>
      <c r="L22" s="14">
        <v>2</v>
      </c>
      <c r="M22" s="13">
        <v>2</v>
      </c>
      <c r="N22" s="15">
        <f t="shared" si="1"/>
        <v>0.5</v>
      </c>
      <c r="O22" s="16">
        <v>1777.46</v>
      </c>
      <c r="P22" s="16">
        <v>1777.46</v>
      </c>
      <c r="Q22" s="15">
        <f t="shared" si="2"/>
        <v>1</v>
      </c>
      <c r="R22" s="16">
        <v>1777.46</v>
      </c>
      <c r="S22" s="15">
        <f t="shared" si="3"/>
        <v>1</v>
      </c>
      <c r="T22" s="16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3</v>
      </c>
      <c r="I23" s="14">
        <v>0</v>
      </c>
      <c r="J23" s="14">
        <v>3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16">
        <v>0</v>
      </c>
      <c r="S23" s="15">
        <f t="shared" si="3"/>
        <v>0</v>
      </c>
      <c r="T23" s="16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6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3</v>
      </c>
      <c r="I24" s="14">
        <v>0</v>
      </c>
      <c r="J24" s="14">
        <v>3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16">
        <v>0</v>
      </c>
      <c r="S24" s="15">
        <f t="shared" si="3"/>
        <v>0</v>
      </c>
      <c r="T24" s="16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3286.6</v>
      </c>
      <c r="H25" s="14">
        <v>5</v>
      </c>
      <c r="I25" s="14">
        <v>1</v>
      </c>
      <c r="J25" s="14">
        <v>4</v>
      </c>
      <c r="K25" s="14">
        <v>1</v>
      </c>
      <c r="L25" s="14">
        <v>3</v>
      </c>
      <c r="M25" s="13">
        <v>1</v>
      </c>
      <c r="N25" s="15">
        <f t="shared" si="1"/>
        <v>0.2</v>
      </c>
      <c r="O25" s="16">
        <v>3286.6</v>
      </c>
      <c r="P25" s="16">
        <v>3286.6</v>
      </c>
      <c r="Q25" s="15">
        <f t="shared" si="2"/>
        <v>1</v>
      </c>
      <c r="R25" s="16">
        <v>3286.6</v>
      </c>
      <c r="S25" s="15">
        <f t="shared" si="3"/>
        <v>1</v>
      </c>
      <c r="T25" s="16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8" t="s">
        <v>108</v>
      </c>
      <c r="E26" s="30" t="s">
        <v>34</v>
      </c>
      <c r="F26" s="11" t="s">
        <v>109</v>
      </c>
      <c r="G26" s="20">
        <f t="shared" si="0"/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0</v>
      </c>
      <c r="Q26" s="15">
        <f t="shared" si="2"/>
        <v>0</v>
      </c>
      <c r="R26" s="16">
        <v>0</v>
      </c>
      <c r="S26" s="15">
        <f t="shared" si="3"/>
        <v>0</v>
      </c>
      <c r="T26" s="16">
        <f t="shared" si="4"/>
        <v>0</v>
      </c>
      <c r="U26" s="15">
        <f t="shared" si="5"/>
        <v>0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3</v>
      </c>
      <c r="I27" s="14">
        <v>2</v>
      </c>
      <c r="J27" s="14">
        <v>1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16">
        <v>0</v>
      </c>
      <c r="S27" s="15">
        <f t="shared" si="3"/>
        <v>0</v>
      </c>
      <c r="T27" s="16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4</v>
      </c>
      <c r="I28" s="14">
        <v>1</v>
      </c>
      <c r="J28" s="14">
        <v>3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16">
        <v>0</v>
      </c>
      <c r="S28" s="15">
        <f t="shared" si="3"/>
        <v>0</v>
      </c>
      <c r="T28" s="16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2</v>
      </c>
      <c r="I29" s="14">
        <v>1</v>
      </c>
      <c r="J29" s="14">
        <v>1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16">
        <v>0</v>
      </c>
      <c r="S29" s="15">
        <f t="shared" si="3"/>
        <v>0</v>
      </c>
      <c r="T29" s="16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6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1</v>
      </c>
      <c r="I30" s="14">
        <v>0</v>
      </c>
      <c r="J30" s="14">
        <v>1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16">
        <v>0</v>
      </c>
      <c r="S30" s="15">
        <f t="shared" si="3"/>
        <v>0</v>
      </c>
      <c r="T30" s="16">
        <f t="shared" si="4"/>
        <v>1</v>
      </c>
      <c r="U30" s="15">
        <f t="shared" si="5"/>
        <v>1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3</v>
      </c>
      <c r="I31" s="14">
        <v>0</v>
      </c>
      <c r="J31" s="14">
        <v>3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16">
        <v>0</v>
      </c>
      <c r="S31" s="15">
        <f t="shared" si="3"/>
        <v>0</v>
      </c>
      <c r="T31" s="16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6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16">
        <v>0</v>
      </c>
      <c r="S32" s="15">
        <f t="shared" si="3"/>
        <v>0</v>
      </c>
      <c r="T32" s="16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1</v>
      </c>
      <c r="I33" s="14">
        <v>0</v>
      </c>
      <c r="J33" s="14">
        <v>1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16">
        <v>0</v>
      </c>
      <c r="S33" s="15">
        <f t="shared" si="3"/>
        <v>0</v>
      </c>
      <c r="T33" s="16">
        <f t="shared" si="4"/>
        <v>1</v>
      </c>
      <c r="U33" s="15">
        <f t="shared" si="5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1</v>
      </c>
      <c r="H34" s="14">
        <v>2</v>
      </c>
      <c r="I34" s="14">
        <v>0</v>
      </c>
      <c r="J34" s="14">
        <v>2</v>
      </c>
      <c r="K34" s="14">
        <v>0</v>
      </c>
      <c r="L34" s="14">
        <v>0</v>
      </c>
      <c r="M34" s="13">
        <v>0</v>
      </c>
      <c r="N34" s="15">
        <f t="shared" si="1"/>
        <v>0</v>
      </c>
      <c r="O34" s="16">
        <v>1</v>
      </c>
      <c r="P34" s="16">
        <v>1</v>
      </c>
      <c r="Q34" s="15">
        <f t="shared" si="2"/>
        <v>1</v>
      </c>
      <c r="R34" s="16">
        <v>0</v>
      </c>
      <c r="S34" s="15">
        <f t="shared" si="3"/>
        <v>0</v>
      </c>
      <c r="T34" s="16">
        <f t="shared" si="4"/>
        <v>1</v>
      </c>
      <c r="U34" s="15">
        <f t="shared" si="5"/>
        <v>1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1</v>
      </c>
      <c r="I35" s="14">
        <v>0</v>
      </c>
      <c r="J35" s="14">
        <v>1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16">
        <v>0</v>
      </c>
      <c r="S35" s="15">
        <f t="shared" si="3"/>
        <v>0</v>
      </c>
      <c r="T35" s="16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3</v>
      </c>
      <c r="I36" s="14">
        <v>2</v>
      </c>
      <c r="J36" s="14">
        <v>1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16">
        <v>0</v>
      </c>
      <c r="S36" s="15">
        <f t="shared" si="3"/>
        <v>0</v>
      </c>
      <c r="T36" s="16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6" t="s">
        <v>122</v>
      </c>
      <c r="E37" s="30" t="s">
        <v>34</v>
      </c>
      <c r="F37" s="11" t="s">
        <v>123</v>
      </c>
      <c r="G37" s="20">
        <f t="shared" si="0"/>
        <v>1</v>
      </c>
      <c r="H37" s="14">
        <v>1</v>
      </c>
      <c r="I37" s="14">
        <v>0</v>
      </c>
      <c r="J37" s="14">
        <v>1</v>
      </c>
      <c r="K37" s="14">
        <v>0</v>
      </c>
      <c r="L37" s="14">
        <v>0</v>
      </c>
      <c r="M37" s="13">
        <v>0</v>
      </c>
      <c r="N37" s="15">
        <f t="shared" si="1"/>
        <v>0</v>
      </c>
      <c r="O37" s="16">
        <v>1</v>
      </c>
      <c r="P37" s="16">
        <v>1</v>
      </c>
      <c r="Q37" s="15">
        <f t="shared" si="2"/>
        <v>1</v>
      </c>
      <c r="R37" s="16">
        <v>0</v>
      </c>
      <c r="S37" s="15">
        <f t="shared" si="3"/>
        <v>0</v>
      </c>
      <c r="T37" s="16">
        <f t="shared" si="4"/>
        <v>1</v>
      </c>
      <c r="U37" s="15">
        <f t="shared" si="5"/>
        <v>1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</v>
      </c>
      <c r="H38" s="14">
        <v>2</v>
      </c>
      <c r="I38" s="14">
        <v>0</v>
      </c>
      <c r="J38" s="14">
        <v>2</v>
      </c>
      <c r="K38" s="14">
        <v>0</v>
      </c>
      <c r="L38" s="14">
        <v>0</v>
      </c>
      <c r="M38" s="13">
        <v>0</v>
      </c>
      <c r="N38" s="15">
        <f t="shared" ref="N38:N74" si="7">IF(H38=0,0,K38/H38)</f>
        <v>0</v>
      </c>
      <c r="O38" s="16">
        <v>1</v>
      </c>
      <c r="P38" s="16">
        <v>1</v>
      </c>
      <c r="Q38" s="15">
        <f t="shared" ref="Q38:Q69" si="8">IF(O38=0,0,P38/O38)</f>
        <v>1</v>
      </c>
      <c r="R38" s="16">
        <v>0</v>
      </c>
      <c r="S38" s="15">
        <f t="shared" ref="S38:S69" si="9">IF(P38=0,0,R38/P38)</f>
        <v>0</v>
      </c>
      <c r="T38" s="16">
        <f t="shared" ref="T38:T73" si="10">(P38-R38)</f>
        <v>1</v>
      </c>
      <c r="U38" s="15">
        <f t="shared" ref="U38:U69" si="11">IF(P38=0,0,T38/P38)</f>
        <v>1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1</v>
      </c>
      <c r="H39" s="14">
        <v>3</v>
      </c>
      <c r="I39" s="14">
        <v>1</v>
      </c>
      <c r="J39" s="14">
        <v>2</v>
      </c>
      <c r="K39" s="14">
        <v>0</v>
      </c>
      <c r="L39" s="14">
        <v>0</v>
      </c>
      <c r="M39" s="13">
        <v>0</v>
      </c>
      <c r="N39" s="15">
        <f t="shared" si="7"/>
        <v>0</v>
      </c>
      <c r="O39" s="16">
        <v>1</v>
      </c>
      <c r="P39" s="16">
        <v>1</v>
      </c>
      <c r="Q39" s="15">
        <f t="shared" si="8"/>
        <v>1</v>
      </c>
      <c r="R39" s="16">
        <v>0</v>
      </c>
      <c r="S39" s="15">
        <f t="shared" si="9"/>
        <v>0</v>
      </c>
      <c r="T39" s="16">
        <f t="shared" si="10"/>
        <v>1</v>
      </c>
      <c r="U39" s="15">
        <f t="shared" si="11"/>
        <v>1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</v>
      </c>
      <c r="H40" s="14">
        <v>3</v>
      </c>
      <c r="I40" s="14">
        <v>0</v>
      </c>
      <c r="J40" s="14">
        <v>3</v>
      </c>
      <c r="K40" s="14">
        <v>0</v>
      </c>
      <c r="L40" s="14">
        <v>0</v>
      </c>
      <c r="M40" s="13">
        <v>0</v>
      </c>
      <c r="N40" s="15">
        <f t="shared" si="7"/>
        <v>0</v>
      </c>
      <c r="O40" s="16">
        <v>1</v>
      </c>
      <c r="P40" s="16">
        <v>1</v>
      </c>
      <c r="Q40" s="15">
        <f t="shared" si="8"/>
        <v>1</v>
      </c>
      <c r="R40" s="16">
        <v>0</v>
      </c>
      <c r="S40" s="15">
        <f t="shared" si="9"/>
        <v>0</v>
      </c>
      <c r="T40" s="16">
        <f t="shared" si="10"/>
        <v>1</v>
      </c>
      <c r="U40" s="15">
        <f t="shared" si="11"/>
        <v>1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1</v>
      </c>
      <c r="H41" s="14">
        <v>4</v>
      </c>
      <c r="I41" s="14">
        <v>0</v>
      </c>
      <c r="J41" s="14">
        <v>3</v>
      </c>
      <c r="K41" s="14">
        <v>0</v>
      </c>
      <c r="L41" s="14">
        <v>0</v>
      </c>
      <c r="M41" s="13">
        <v>0</v>
      </c>
      <c r="N41" s="15">
        <f t="shared" si="7"/>
        <v>0</v>
      </c>
      <c r="O41" s="16">
        <v>1</v>
      </c>
      <c r="P41" s="16">
        <v>1</v>
      </c>
      <c r="Q41" s="15">
        <f t="shared" si="8"/>
        <v>1</v>
      </c>
      <c r="R41" s="16">
        <v>0</v>
      </c>
      <c r="S41" s="15">
        <f t="shared" si="9"/>
        <v>0</v>
      </c>
      <c r="T41" s="16">
        <f t="shared" si="10"/>
        <v>1</v>
      </c>
      <c r="U41" s="15">
        <f t="shared" si="11"/>
        <v>1</v>
      </c>
    </row>
    <row r="42" spans="1:21">
      <c r="A42" s="23">
        <v>37</v>
      </c>
      <c r="B42" s="11" t="s">
        <v>22</v>
      </c>
      <c r="C42" s="31"/>
      <c r="D42" s="26" t="s">
        <v>128</v>
      </c>
      <c r="E42" s="30" t="s">
        <v>34</v>
      </c>
      <c r="F42" s="11" t="s">
        <v>129</v>
      </c>
      <c r="G42" s="20">
        <f t="shared" si="6"/>
        <v>1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3">
        <v>0</v>
      </c>
      <c r="N42" s="15">
        <f t="shared" si="7"/>
        <v>0</v>
      </c>
      <c r="O42" s="16">
        <v>1</v>
      </c>
      <c r="P42" s="16">
        <v>1</v>
      </c>
      <c r="Q42" s="15">
        <f t="shared" si="8"/>
        <v>1</v>
      </c>
      <c r="R42" s="16">
        <v>0</v>
      </c>
      <c r="S42" s="15">
        <f t="shared" si="9"/>
        <v>0</v>
      </c>
      <c r="T42" s="16">
        <f t="shared" si="10"/>
        <v>1</v>
      </c>
      <c r="U42" s="15">
        <f t="shared" si="11"/>
        <v>1</v>
      </c>
    </row>
    <row r="43" spans="1:21">
      <c r="A43" s="23">
        <v>38</v>
      </c>
      <c r="B43" s="11" t="s">
        <v>22</v>
      </c>
      <c r="C43" s="31"/>
      <c r="D43" s="26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16">
        <v>0</v>
      </c>
      <c r="S43" s="15">
        <f t="shared" si="9"/>
        <v>0</v>
      </c>
      <c r="T43" s="16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</v>
      </c>
      <c r="H44" s="14">
        <v>1</v>
      </c>
      <c r="I44" s="14">
        <v>0</v>
      </c>
      <c r="J44" s="14">
        <v>1</v>
      </c>
      <c r="K44" s="14">
        <v>0</v>
      </c>
      <c r="L44" s="14">
        <v>0</v>
      </c>
      <c r="M44" s="13">
        <v>0</v>
      </c>
      <c r="N44" s="15">
        <f t="shared" si="7"/>
        <v>0</v>
      </c>
      <c r="O44" s="16">
        <v>1</v>
      </c>
      <c r="P44" s="16">
        <v>1</v>
      </c>
      <c r="Q44" s="15">
        <f t="shared" si="8"/>
        <v>1</v>
      </c>
      <c r="R44" s="16">
        <v>0</v>
      </c>
      <c r="S44" s="15">
        <f t="shared" si="9"/>
        <v>0</v>
      </c>
      <c r="T44" s="16">
        <f t="shared" si="10"/>
        <v>1</v>
      </c>
      <c r="U44" s="15">
        <f t="shared" si="11"/>
        <v>1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1</v>
      </c>
      <c r="H45" s="14">
        <v>4</v>
      </c>
      <c r="I45" s="14">
        <v>1</v>
      </c>
      <c r="J45" s="14">
        <v>2</v>
      </c>
      <c r="K45" s="14">
        <v>0</v>
      </c>
      <c r="L45" s="14">
        <v>0</v>
      </c>
      <c r="M45" s="13">
        <v>0</v>
      </c>
      <c r="N45" s="15">
        <f t="shared" si="7"/>
        <v>0</v>
      </c>
      <c r="O45" s="16">
        <v>1</v>
      </c>
      <c r="P45" s="16">
        <v>1</v>
      </c>
      <c r="Q45" s="15">
        <f t="shared" si="8"/>
        <v>1</v>
      </c>
      <c r="R45" s="16">
        <v>0</v>
      </c>
      <c r="S45" s="15">
        <f t="shared" si="9"/>
        <v>0</v>
      </c>
      <c r="T45" s="16">
        <f t="shared" si="10"/>
        <v>1</v>
      </c>
      <c r="U45" s="15">
        <f t="shared" si="11"/>
        <v>1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1</v>
      </c>
      <c r="H46" s="14">
        <v>10</v>
      </c>
      <c r="I46" s="14">
        <v>1</v>
      </c>
      <c r="J46" s="14">
        <v>5</v>
      </c>
      <c r="K46" s="14">
        <v>0</v>
      </c>
      <c r="L46" s="14">
        <v>0</v>
      </c>
      <c r="M46" s="13">
        <v>0</v>
      </c>
      <c r="N46" s="15">
        <f t="shared" si="7"/>
        <v>0</v>
      </c>
      <c r="O46" s="16">
        <v>1</v>
      </c>
      <c r="P46" s="16">
        <v>1</v>
      </c>
      <c r="Q46" s="15">
        <f t="shared" si="8"/>
        <v>1</v>
      </c>
      <c r="R46" s="16">
        <v>0</v>
      </c>
      <c r="S46" s="15">
        <f t="shared" si="9"/>
        <v>0</v>
      </c>
      <c r="T46" s="16">
        <f t="shared" si="10"/>
        <v>1</v>
      </c>
      <c r="U46" s="15">
        <f t="shared" si="11"/>
        <v>1</v>
      </c>
    </row>
    <row r="47" spans="1:21">
      <c r="A47" s="23">
        <v>42</v>
      </c>
      <c r="B47" s="11" t="s">
        <v>22</v>
      </c>
      <c r="C47" s="31"/>
      <c r="D47" s="26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1</v>
      </c>
      <c r="I47" s="14">
        <v>0</v>
      </c>
      <c r="J47" s="14">
        <v>1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16">
        <v>0</v>
      </c>
      <c r="S47" s="15">
        <f t="shared" si="9"/>
        <v>0</v>
      </c>
      <c r="T47" s="16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1543.33</v>
      </c>
      <c r="H48" s="14">
        <v>6</v>
      </c>
      <c r="I48" s="14">
        <v>0</v>
      </c>
      <c r="J48" s="14">
        <v>5</v>
      </c>
      <c r="K48" s="14">
        <v>1</v>
      </c>
      <c r="L48" s="14">
        <v>3</v>
      </c>
      <c r="M48" s="13">
        <v>1</v>
      </c>
      <c r="N48" s="15">
        <f t="shared" si="7"/>
        <v>0.16666666666666666</v>
      </c>
      <c r="O48" s="16">
        <v>1543.33</v>
      </c>
      <c r="P48" s="16">
        <v>1543.33</v>
      </c>
      <c r="Q48" s="15">
        <f t="shared" si="8"/>
        <v>1</v>
      </c>
      <c r="R48" s="16">
        <v>1543.33</v>
      </c>
      <c r="S48" s="15">
        <f t="shared" si="9"/>
        <v>1</v>
      </c>
      <c r="T48" s="16">
        <f t="shared" si="10"/>
        <v>0</v>
      </c>
      <c r="U48" s="15">
        <f t="shared" si="11"/>
        <v>0</v>
      </c>
    </row>
    <row r="49" spans="1:21">
      <c r="A49" s="23">
        <v>44</v>
      </c>
      <c r="B49" s="11" t="s">
        <v>22</v>
      </c>
      <c r="C49" s="31"/>
      <c r="D49" s="26" t="s">
        <v>138</v>
      </c>
      <c r="E49" s="24" t="s">
        <v>47</v>
      </c>
      <c r="F49" s="11" t="s">
        <v>139</v>
      </c>
      <c r="G49" s="20">
        <f t="shared" si="6"/>
        <v>1</v>
      </c>
      <c r="H49" s="14">
        <v>1</v>
      </c>
      <c r="I49" s="14">
        <v>0</v>
      </c>
      <c r="J49" s="14">
        <v>1</v>
      </c>
      <c r="K49" s="14">
        <v>0</v>
      </c>
      <c r="L49" s="14">
        <v>0</v>
      </c>
      <c r="M49" s="13">
        <v>0</v>
      </c>
      <c r="N49" s="15">
        <f t="shared" si="7"/>
        <v>0</v>
      </c>
      <c r="O49" s="16">
        <v>1</v>
      </c>
      <c r="P49" s="16">
        <v>1</v>
      </c>
      <c r="Q49" s="15">
        <f t="shared" si="8"/>
        <v>1</v>
      </c>
      <c r="R49" s="16">
        <v>0</v>
      </c>
      <c r="S49" s="15">
        <f t="shared" si="9"/>
        <v>0</v>
      </c>
      <c r="T49" s="16">
        <f t="shared" si="10"/>
        <v>1</v>
      </c>
      <c r="U49" s="15">
        <f t="shared" si="11"/>
        <v>1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2</v>
      </c>
      <c r="I50" s="14">
        <v>1</v>
      </c>
      <c r="J50" s="14">
        <v>1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16">
        <v>0</v>
      </c>
      <c r="S50" s="15">
        <f t="shared" si="9"/>
        <v>0</v>
      </c>
      <c r="T50" s="16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6" t="s">
        <v>141</v>
      </c>
      <c r="E51" s="36" t="s">
        <v>142</v>
      </c>
      <c r="F51" s="11" t="s">
        <v>143</v>
      </c>
      <c r="G51" s="20">
        <f t="shared" si="6"/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16">
        <v>0</v>
      </c>
      <c r="S51" s="15">
        <f t="shared" si="9"/>
        <v>0</v>
      </c>
      <c r="T51" s="16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8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2</v>
      </c>
      <c r="I52" s="14">
        <v>1</v>
      </c>
      <c r="J52" s="14">
        <v>1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16">
        <v>0</v>
      </c>
      <c r="S52" s="15">
        <f t="shared" si="9"/>
        <v>0</v>
      </c>
      <c r="T52" s="16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8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16">
        <v>0</v>
      </c>
      <c r="S53" s="15">
        <f t="shared" si="9"/>
        <v>0</v>
      </c>
      <c r="T53" s="16">
        <f t="shared" si="10"/>
        <v>1</v>
      </c>
      <c r="U53" s="15">
        <f t="shared" si="11"/>
        <v>1</v>
      </c>
    </row>
    <row r="54" spans="1:21">
      <c r="A54" s="23">
        <v>49</v>
      </c>
      <c r="B54" s="11" t="s">
        <v>22</v>
      </c>
      <c r="C54" s="31"/>
      <c r="D54" s="37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2</v>
      </c>
      <c r="I54" s="14">
        <v>1</v>
      </c>
      <c r="J54" s="14">
        <v>1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16">
        <v>0</v>
      </c>
      <c r="S54" s="15">
        <f t="shared" si="9"/>
        <v>0</v>
      </c>
      <c r="T54" s="16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37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16">
        <v>0</v>
      </c>
      <c r="S55" s="15">
        <f t="shared" si="9"/>
        <v>0</v>
      </c>
      <c r="T55" s="16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37" t="s">
        <v>152</v>
      </c>
      <c r="E56" s="24" t="s">
        <v>34</v>
      </c>
      <c r="F56" s="11" t="s">
        <v>153</v>
      </c>
      <c r="G56" s="20">
        <f t="shared" si="6"/>
        <v>905.37</v>
      </c>
      <c r="H56" s="14">
        <v>2</v>
      </c>
      <c r="I56" s="14">
        <v>0</v>
      </c>
      <c r="J56" s="14">
        <v>2</v>
      </c>
      <c r="K56" s="14">
        <v>0</v>
      </c>
      <c r="L56" s="14">
        <v>1</v>
      </c>
      <c r="M56" s="13">
        <v>0</v>
      </c>
      <c r="N56" s="15">
        <f t="shared" si="7"/>
        <v>0</v>
      </c>
      <c r="O56" s="16">
        <v>905.37</v>
      </c>
      <c r="P56" s="16">
        <v>905.37</v>
      </c>
      <c r="Q56" s="15">
        <f t="shared" si="8"/>
        <v>1</v>
      </c>
      <c r="R56" s="16">
        <v>905.37</v>
      </c>
      <c r="S56" s="15">
        <f t="shared" si="9"/>
        <v>1</v>
      </c>
      <c r="T56" s="16">
        <f t="shared" si="10"/>
        <v>0</v>
      </c>
      <c r="U56" s="15">
        <f t="shared" si="11"/>
        <v>0</v>
      </c>
    </row>
    <row r="57" spans="1:21">
      <c r="A57" s="23">
        <v>52</v>
      </c>
      <c r="B57" s="11" t="s">
        <v>22</v>
      </c>
      <c r="C57" s="31"/>
      <c r="D57" s="28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16">
        <v>0</v>
      </c>
      <c r="S57" s="15">
        <f t="shared" si="9"/>
        <v>0</v>
      </c>
      <c r="T57" s="16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1</v>
      </c>
      <c r="H58" s="14">
        <v>2</v>
      </c>
      <c r="I58" s="14">
        <v>0</v>
      </c>
      <c r="J58" s="14">
        <v>2</v>
      </c>
      <c r="K58" s="14">
        <v>0</v>
      </c>
      <c r="L58" s="14">
        <v>0</v>
      </c>
      <c r="M58" s="13">
        <v>0</v>
      </c>
      <c r="N58" s="15">
        <f t="shared" si="7"/>
        <v>0</v>
      </c>
      <c r="O58" s="16">
        <v>1</v>
      </c>
      <c r="P58" s="16">
        <v>1</v>
      </c>
      <c r="Q58" s="15">
        <f t="shared" si="8"/>
        <v>1</v>
      </c>
      <c r="R58" s="16">
        <v>0</v>
      </c>
      <c r="S58" s="15">
        <f t="shared" si="9"/>
        <v>0</v>
      </c>
      <c r="T58" s="16">
        <f t="shared" si="10"/>
        <v>1</v>
      </c>
      <c r="U58" s="15">
        <f t="shared" si="11"/>
        <v>1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1</v>
      </c>
      <c r="H59" s="14">
        <v>4</v>
      </c>
      <c r="I59" s="14">
        <v>1</v>
      </c>
      <c r="J59" s="14">
        <v>3</v>
      </c>
      <c r="K59" s="14">
        <v>0</v>
      </c>
      <c r="L59" s="14">
        <v>0</v>
      </c>
      <c r="M59" s="13">
        <v>0</v>
      </c>
      <c r="N59" s="15">
        <f t="shared" si="7"/>
        <v>0</v>
      </c>
      <c r="O59" s="16">
        <v>1</v>
      </c>
      <c r="P59" s="16">
        <v>1</v>
      </c>
      <c r="Q59" s="15">
        <f t="shared" si="8"/>
        <v>1</v>
      </c>
      <c r="R59" s="16">
        <v>0</v>
      </c>
      <c r="S59" s="15">
        <f t="shared" si="9"/>
        <v>0</v>
      </c>
      <c r="T59" s="16">
        <f t="shared" si="10"/>
        <v>1</v>
      </c>
      <c r="U59" s="15">
        <f t="shared" si="11"/>
        <v>1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482.33</v>
      </c>
      <c r="H60" s="14">
        <v>2</v>
      </c>
      <c r="I60" s="14">
        <v>0</v>
      </c>
      <c r="J60" s="14">
        <v>2</v>
      </c>
      <c r="K60" s="14">
        <v>0</v>
      </c>
      <c r="L60" s="14">
        <v>1</v>
      </c>
      <c r="M60" s="13">
        <v>0</v>
      </c>
      <c r="N60" s="15">
        <f t="shared" si="7"/>
        <v>0</v>
      </c>
      <c r="O60" s="16">
        <v>482.33</v>
      </c>
      <c r="P60" s="16">
        <v>482.33</v>
      </c>
      <c r="Q60" s="15">
        <f t="shared" si="8"/>
        <v>1</v>
      </c>
      <c r="R60" s="16">
        <v>482.33</v>
      </c>
      <c r="S60" s="15">
        <f t="shared" si="9"/>
        <v>1</v>
      </c>
      <c r="T60" s="16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37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1</v>
      </c>
      <c r="I61" s="14">
        <v>0</v>
      </c>
      <c r="J61" s="14">
        <v>1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16">
        <v>0</v>
      </c>
      <c r="S61" s="15">
        <f t="shared" si="9"/>
        <v>0</v>
      </c>
      <c r="T61" s="16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37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2</v>
      </c>
      <c r="I62" s="14">
        <v>0</v>
      </c>
      <c r="J62" s="14">
        <v>2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16">
        <v>1078.2</v>
      </c>
      <c r="S62" s="15">
        <f t="shared" si="9"/>
        <v>1</v>
      </c>
      <c r="T62" s="16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4</v>
      </c>
      <c r="I63" s="14">
        <v>2</v>
      </c>
      <c r="J63" s="14">
        <v>2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16">
        <v>0</v>
      </c>
      <c r="S63" s="15">
        <f t="shared" si="9"/>
        <v>0</v>
      </c>
      <c r="T63" s="16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6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1</v>
      </c>
      <c r="I64" s="14">
        <v>0</v>
      </c>
      <c r="J64" s="14">
        <v>1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16">
        <v>0</v>
      </c>
      <c r="S64" s="15">
        <f t="shared" si="9"/>
        <v>0</v>
      </c>
      <c r="T64" s="16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8" t="s">
        <v>77</v>
      </c>
      <c r="E65" s="30" t="s">
        <v>78</v>
      </c>
      <c r="F65" s="11" t="s">
        <v>167</v>
      </c>
      <c r="G65" s="20">
        <f t="shared" si="6"/>
        <v>1</v>
      </c>
      <c r="H65" s="14">
        <v>5</v>
      </c>
      <c r="I65" s="14">
        <v>2</v>
      </c>
      <c r="J65" s="14">
        <v>3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16">
        <v>0</v>
      </c>
      <c r="S65" s="15">
        <f t="shared" si="9"/>
        <v>0</v>
      </c>
      <c r="T65" s="16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8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1</v>
      </c>
      <c r="I66" s="14">
        <v>0</v>
      </c>
      <c r="J66" s="14">
        <v>1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16">
        <v>0</v>
      </c>
      <c r="S66" s="15">
        <f t="shared" si="9"/>
        <v>0</v>
      </c>
      <c r="T66" s="16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8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2</v>
      </c>
      <c r="I67" s="14">
        <v>0</v>
      </c>
      <c r="J67" s="14">
        <v>2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16">
        <v>0</v>
      </c>
      <c r="S67" s="15">
        <f t="shared" si="9"/>
        <v>0</v>
      </c>
      <c r="T67" s="16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4548.8900000000003</v>
      </c>
      <c r="H68" s="14">
        <v>2</v>
      </c>
      <c r="I68" s="14">
        <v>1</v>
      </c>
      <c r="J68" s="14">
        <v>1</v>
      </c>
      <c r="K68" s="14">
        <v>0</v>
      </c>
      <c r="L68" s="14">
        <v>1</v>
      </c>
      <c r="M68" s="13">
        <v>0</v>
      </c>
      <c r="N68" s="15">
        <f t="shared" si="7"/>
        <v>0</v>
      </c>
      <c r="O68" s="16">
        <v>4548.8900000000003</v>
      </c>
      <c r="P68" s="16">
        <v>4548.8900000000003</v>
      </c>
      <c r="Q68" s="15">
        <f t="shared" si="8"/>
        <v>1</v>
      </c>
      <c r="R68" s="16">
        <v>4548.8900000000003</v>
      </c>
      <c r="S68" s="15">
        <f t="shared" si="9"/>
        <v>1</v>
      </c>
      <c r="T68" s="16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6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16">
        <v>0</v>
      </c>
      <c r="S69" s="15">
        <f t="shared" si="9"/>
        <v>0</v>
      </c>
      <c r="T69" s="16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</v>
      </c>
      <c r="H70" s="14">
        <v>1</v>
      </c>
      <c r="I70" s="14">
        <v>0</v>
      </c>
      <c r="J70" s="14">
        <v>1</v>
      </c>
      <c r="K70" s="14">
        <v>0</v>
      </c>
      <c r="L70" s="14">
        <v>0</v>
      </c>
      <c r="M70" s="13">
        <v>0</v>
      </c>
      <c r="N70" s="15">
        <f t="shared" si="7"/>
        <v>0</v>
      </c>
      <c r="O70" s="16">
        <v>1</v>
      </c>
      <c r="P70" s="16">
        <v>1</v>
      </c>
      <c r="Q70" s="15">
        <f t="shared" ref="Q70:Q74" si="12">IF(O70=0,0,P70/O70)</f>
        <v>1</v>
      </c>
      <c r="R70" s="16">
        <v>0</v>
      </c>
      <c r="S70" s="15">
        <f t="shared" ref="S70:S74" si="13">IF(P70=0,0,R70/P70)</f>
        <v>0</v>
      </c>
      <c r="T70" s="16">
        <f t="shared" si="10"/>
        <v>1</v>
      </c>
      <c r="U70" s="15">
        <f t="shared" ref="U70:U74" si="14">IF(P70=0,0,T70/P70)</f>
        <v>1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</v>
      </c>
      <c r="H71" s="14">
        <v>1</v>
      </c>
      <c r="I71" s="14">
        <v>0</v>
      </c>
      <c r="J71" s="14">
        <v>1</v>
      </c>
      <c r="K71" s="14">
        <v>0</v>
      </c>
      <c r="L71" s="14">
        <v>0</v>
      </c>
      <c r="M71" s="13">
        <v>0</v>
      </c>
      <c r="N71" s="15">
        <f t="shared" si="7"/>
        <v>0</v>
      </c>
      <c r="O71" s="16">
        <v>1</v>
      </c>
      <c r="P71" s="16">
        <v>1</v>
      </c>
      <c r="Q71" s="15">
        <f t="shared" si="12"/>
        <v>1</v>
      </c>
      <c r="R71" s="16">
        <v>0</v>
      </c>
      <c r="S71" s="15">
        <f t="shared" si="13"/>
        <v>0</v>
      </c>
      <c r="T71" s="16">
        <f t="shared" si="10"/>
        <v>1</v>
      </c>
      <c r="U71" s="15">
        <f t="shared" si="14"/>
        <v>1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1</v>
      </c>
      <c r="H72" s="14">
        <v>4</v>
      </c>
      <c r="I72" s="14">
        <v>1</v>
      </c>
      <c r="J72" s="14">
        <v>3</v>
      </c>
      <c r="K72" s="14">
        <v>0</v>
      </c>
      <c r="L72" s="14">
        <v>0</v>
      </c>
      <c r="M72" s="13">
        <v>0</v>
      </c>
      <c r="N72" s="15">
        <f t="shared" si="7"/>
        <v>0</v>
      </c>
      <c r="O72" s="16">
        <v>1</v>
      </c>
      <c r="P72" s="16">
        <v>1</v>
      </c>
      <c r="Q72" s="15">
        <f t="shared" si="12"/>
        <v>1</v>
      </c>
      <c r="R72" s="16">
        <v>0</v>
      </c>
      <c r="S72" s="15">
        <f t="shared" si="13"/>
        <v>0</v>
      </c>
      <c r="T72" s="16">
        <f t="shared" si="10"/>
        <v>1</v>
      </c>
      <c r="U72" s="15">
        <f t="shared" si="14"/>
        <v>1</v>
      </c>
    </row>
    <row r="73" spans="1:21">
      <c r="A73" s="23">
        <v>68</v>
      </c>
      <c r="B73" s="11" t="s">
        <v>22</v>
      </c>
      <c r="C73" s="31"/>
      <c r="D73" s="26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2</v>
      </c>
      <c r="I73" s="14">
        <v>0</v>
      </c>
      <c r="J73" s="14">
        <v>2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16">
        <v>0</v>
      </c>
      <c r="S73" s="15">
        <f t="shared" si="13"/>
        <v>0</v>
      </c>
      <c r="T73" s="16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14430.86</v>
      </c>
      <c r="H74" s="19">
        <f t="shared" si="15"/>
        <v>154</v>
      </c>
      <c r="I74" s="19">
        <f t="shared" si="15"/>
        <v>28</v>
      </c>
      <c r="J74" s="19">
        <f t="shared" si="15"/>
        <v>118</v>
      </c>
      <c r="K74" s="19">
        <f t="shared" si="15"/>
        <v>5</v>
      </c>
      <c r="L74" s="19">
        <f t="shared" si="15"/>
        <v>14</v>
      </c>
      <c r="M74" s="19">
        <f t="shared" si="15"/>
        <v>5</v>
      </c>
      <c r="N74" s="15">
        <f t="shared" si="7"/>
        <v>3.2467532467532464E-2</v>
      </c>
      <c r="O74" s="20">
        <f>SUM(O6:O73)</f>
        <v>14430.86</v>
      </c>
      <c r="P74" s="20">
        <f>SUM(P6:P73)</f>
        <v>14430.86</v>
      </c>
      <c r="Q74" s="15">
        <f t="shared" si="12"/>
        <v>1</v>
      </c>
      <c r="R74" s="20">
        <f>SUM(R6:R73)</f>
        <v>14373.86</v>
      </c>
      <c r="S74" s="15">
        <f t="shared" si="13"/>
        <v>0.99605013145439703</v>
      </c>
      <c r="T74" s="20">
        <f>SUM(T6:T73)</f>
        <v>57</v>
      </c>
      <c r="U74" s="15">
        <f t="shared" si="14"/>
        <v>3.9498685456029643E-3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U74"/>
  <sheetViews>
    <sheetView topLeftCell="A37" zoomScale="80" zoomScaleNormal="80" workbookViewId="0">
      <selection activeCell="I76" sqref="I76"/>
    </sheetView>
  </sheetViews>
  <sheetFormatPr defaultRowHeight="15"/>
  <cols>
    <col min="1" max="1" width="8.7109375"/>
    <col min="2" max="2" width="22.28515625"/>
    <col min="3" max="3" width="21.42578125"/>
    <col min="4" max="4" width="39.28515625"/>
    <col min="5" max="5" width="25.5703125"/>
    <col min="6" max="6" width="21.28515625"/>
    <col min="7" max="7" width="14.140625"/>
    <col min="8" max="8" width="12.7109375"/>
    <col min="9" max="9" width="14.140625"/>
    <col min="10" max="10" width="12.7109375"/>
    <col min="11" max="11" width="13.140625"/>
    <col min="12" max="12" width="13.28515625"/>
    <col min="13" max="13" width="12.5703125"/>
    <col min="14" max="14" width="11.140625"/>
    <col min="15" max="15" width="12.5703125"/>
    <col min="16" max="16" width="8.7109375"/>
    <col min="17" max="17" width="11.85546875"/>
    <col min="18" max="18" width="10"/>
    <col min="19" max="19" width="12"/>
    <col min="20" max="20" width="8.7109375"/>
    <col min="21" max="21" width="12.42578125"/>
    <col min="22" max="1025" width="8.7109375"/>
  </cols>
  <sheetData>
    <row r="1" spans="1:21" ht="48.75" customHeight="1">
      <c r="A1" s="116" t="s">
        <v>187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60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70.5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95" customHeight="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6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3</v>
      </c>
      <c r="I6" s="14">
        <v>1</v>
      </c>
      <c r="J6" s="14">
        <v>2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16">
        <v>0</v>
      </c>
      <c r="S6" s="15">
        <f t="shared" ref="S6:S37" si="3">IF(P6=0,0,R6/P6)</f>
        <v>0</v>
      </c>
      <c r="T6" s="16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16">
        <v>0</v>
      </c>
      <c r="S7" s="15">
        <f t="shared" si="3"/>
        <v>0</v>
      </c>
      <c r="T7" s="16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3</v>
      </c>
      <c r="I8" s="14">
        <v>1</v>
      </c>
      <c r="J8" s="14">
        <v>2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16">
        <v>0</v>
      </c>
      <c r="S8" s="15">
        <f t="shared" si="3"/>
        <v>0</v>
      </c>
      <c r="T8" s="16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8</v>
      </c>
      <c r="I9" s="14">
        <v>0</v>
      </c>
      <c r="J9" s="14">
        <v>8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16">
        <v>0</v>
      </c>
      <c r="S9" s="15">
        <f t="shared" si="3"/>
        <v>0</v>
      </c>
      <c r="T9" s="16">
        <f t="shared" si="4"/>
        <v>905.37</v>
      </c>
      <c r="U9" s="15">
        <f t="shared" si="5"/>
        <v>1</v>
      </c>
    </row>
    <row r="10" spans="1:21">
      <c r="A10" s="23">
        <v>5</v>
      </c>
      <c r="B10" s="11" t="s">
        <v>22</v>
      </c>
      <c r="C10" s="29"/>
      <c r="D10" s="26" t="s">
        <v>86</v>
      </c>
      <c r="E10" s="30" t="s">
        <v>34</v>
      </c>
      <c r="F10" s="11" t="s">
        <v>182</v>
      </c>
      <c r="G10" s="20">
        <f t="shared" si="0"/>
        <v>1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16">
        <v>0</v>
      </c>
      <c r="S10" s="15">
        <f t="shared" si="3"/>
        <v>0</v>
      </c>
      <c r="T10" s="16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2</v>
      </c>
      <c r="I11" s="14">
        <v>0</v>
      </c>
      <c r="J11" s="14">
        <v>2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16">
        <v>543.62</v>
      </c>
      <c r="S11" s="15">
        <f t="shared" si="3"/>
        <v>1</v>
      </c>
      <c r="T11" s="16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6" t="s">
        <v>89</v>
      </c>
      <c r="E12" s="27" t="s">
        <v>90</v>
      </c>
      <c r="F12" s="11" t="s">
        <v>91</v>
      </c>
      <c r="G12" s="20">
        <f t="shared" si="0"/>
        <v>1</v>
      </c>
      <c r="H12" s="14">
        <v>2</v>
      </c>
      <c r="I12" s="14">
        <v>0</v>
      </c>
      <c r="J12" s="14">
        <v>2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16">
        <v>0</v>
      </c>
      <c r="S12" s="15">
        <f t="shared" si="3"/>
        <v>0</v>
      </c>
      <c r="T12" s="16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3</v>
      </c>
      <c r="I13" s="14">
        <v>0</v>
      </c>
      <c r="J13" s="14">
        <v>3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16">
        <v>0</v>
      </c>
      <c r="S13" s="15">
        <f t="shared" si="3"/>
        <v>0</v>
      </c>
      <c r="T13" s="16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</v>
      </c>
      <c r="H14" s="14">
        <v>3</v>
      </c>
      <c r="I14" s="14">
        <v>1</v>
      </c>
      <c r="J14" s="14">
        <v>2</v>
      </c>
      <c r="K14" s="14">
        <v>0</v>
      </c>
      <c r="L14" s="14">
        <v>0</v>
      </c>
      <c r="M14" s="13">
        <v>0</v>
      </c>
      <c r="N14" s="15">
        <f t="shared" si="1"/>
        <v>0</v>
      </c>
      <c r="O14" s="16">
        <v>1</v>
      </c>
      <c r="P14" s="16">
        <v>1</v>
      </c>
      <c r="Q14" s="15">
        <f t="shared" si="2"/>
        <v>1</v>
      </c>
      <c r="R14" s="16">
        <v>0</v>
      </c>
      <c r="S14" s="15">
        <f t="shared" si="3"/>
        <v>0</v>
      </c>
      <c r="T14" s="16">
        <f t="shared" si="4"/>
        <v>1</v>
      </c>
      <c r="U14" s="15">
        <f t="shared" si="5"/>
        <v>1</v>
      </c>
    </row>
    <row r="15" spans="1:21">
      <c r="A15" s="23">
        <v>10</v>
      </c>
      <c r="B15" s="11" t="s">
        <v>22</v>
      </c>
      <c r="C15" s="29"/>
      <c r="D15" s="26" t="s">
        <v>94</v>
      </c>
      <c r="E15" s="30" t="s">
        <v>34</v>
      </c>
      <c r="F15" s="11" t="s">
        <v>95</v>
      </c>
      <c r="G15" s="20">
        <f t="shared" si="0"/>
        <v>1</v>
      </c>
      <c r="H15" s="14">
        <v>1</v>
      </c>
      <c r="I15" s="14">
        <v>0</v>
      </c>
      <c r="J15" s="14">
        <v>1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16">
        <v>0</v>
      </c>
      <c r="S15" s="15">
        <f t="shared" si="3"/>
        <v>0</v>
      </c>
      <c r="T15" s="16">
        <f t="shared" si="4"/>
        <v>1</v>
      </c>
      <c r="U15" s="15">
        <f t="shared" si="5"/>
        <v>1</v>
      </c>
    </row>
    <row r="16" spans="1:21">
      <c r="A16" s="23">
        <v>11</v>
      </c>
      <c r="B16" s="11" t="s">
        <v>22</v>
      </c>
      <c r="C16" s="29"/>
      <c r="D16" s="26" t="s">
        <v>64</v>
      </c>
      <c r="E16" s="33" t="s">
        <v>51</v>
      </c>
      <c r="F16" s="11" t="s">
        <v>96</v>
      </c>
      <c r="G16" s="20">
        <f t="shared" si="0"/>
        <v>208.06</v>
      </c>
      <c r="H16" s="14">
        <v>7</v>
      </c>
      <c r="I16" s="14">
        <v>0</v>
      </c>
      <c r="J16" s="14">
        <v>7</v>
      </c>
      <c r="K16" s="14">
        <v>1</v>
      </c>
      <c r="L16" s="14">
        <v>1</v>
      </c>
      <c r="M16" s="13">
        <v>1</v>
      </c>
      <c r="N16" s="15">
        <f t="shared" si="1"/>
        <v>0.14285714285714285</v>
      </c>
      <c r="O16" s="16">
        <v>208.06</v>
      </c>
      <c r="P16" s="16">
        <v>208.06</v>
      </c>
      <c r="Q16" s="15">
        <f t="shared" si="2"/>
        <v>1</v>
      </c>
      <c r="R16" s="16">
        <v>208.06</v>
      </c>
      <c r="S16" s="15">
        <f t="shared" si="3"/>
        <v>1</v>
      </c>
      <c r="T16" s="16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2</v>
      </c>
      <c r="I17" s="14">
        <v>1</v>
      </c>
      <c r="J17" s="14">
        <v>1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16">
        <v>0</v>
      </c>
      <c r="S17" s="15">
        <f t="shared" si="3"/>
        <v>0</v>
      </c>
      <c r="T17" s="16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6" t="s">
        <v>65</v>
      </c>
      <c r="E18" s="34" t="s">
        <v>30</v>
      </c>
      <c r="F18" s="11" t="s">
        <v>98</v>
      </c>
      <c r="G18" s="20">
        <f t="shared" si="0"/>
        <v>1</v>
      </c>
      <c r="H18" s="14">
        <v>3</v>
      </c>
      <c r="I18" s="14">
        <v>1</v>
      </c>
      <c r="J18" s="14">
        <v>2</v>
      </c>
      <c r="K18" s="14">
        <v>0</v>
      </c>
      <c r="L18" s="14">
        <v>0</v>
      </c>
      <c r="M18" s="13">
        <v>0</v>
      </c>
      <c r="N18" s="15">
        <f t="shared" si="1"/>
        <v>0</v>
      </c>
      <c r="O18" s="16">
        <v>1</v>
      </c>
      <c r="P18" s="16">
        <v>1</v>
      </c>
      <c r="Q18" s="15">
        <f t="shared" si="2"/>
        <v>1</v>
      </c>
      <c r="R18" s="16">
        <v>0</v>
      </c>
      <c r="S18" s="15">
        <f t="shared" si="3"/>
        <v>0</v>
      </c>
      <c r="T18" s="16">
        <f t="shared" si="4"/>
        <v>1</v>
      </c>
      <c r="U18" s="15">
        <f t="shared" si="5"/>
        <v>1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2</v>
      </c>
      <c r="I19" s="14">
        <v>1</v>
      </c>
      <c r="J19" s="14">
        <v>0</v>
      </c>
      <c r="K19" s="14">
        <v>1</v>
      </c>
      <c r="L19" s="14">
        <v>1</v>
      </c>
      <c r="M19" s="13">
        <v>1</v>
      </c>
      <c r="N19" s="15">
        <f t="shared" si="1"/>
        <v>0.5</v>
      </c>
      <c r="O19" s="16">
        <v>893.99</v>
      </c>
      <c r="P19" s="16">
        <v>893.99</v>
      </c>
      <c r="Q19" s="15">
        <f t="shared" si="2"/>
        <v>1</v>
      </c>
      <c r="R19" s="16">
        <v>0</v>
      </c>
      <c r="S19" s="15">
        <f t="shared" si="3"/>
        <v>0</v>
      </c>
      <c r="T19" s="16">
        <f t="shared" si="4"/>
        <v>893.99</v>
      </c>
      <c r="U19" s="15">
        <f t="shared" si="5"/>
        <v>1</v>
      </c>
    </row>
    <row r="20" spans="1:21">
      <c r="A20" s="23">
        <v>15</v>
      </c>
      <c r="B20" s="11" t="s">
        <v>22</v>
      </c>
      <c r="C20" s="29"/>
      <c r="D20" s="26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1</v>
      </c>
      <c r="I20" s="14">
        <v>0</v>
      </c>
      <c r="J20" s="14">
        <v>1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16">
        <v>0</v>
      </c>
      <c r="S20" s="15">
        <f t="shared" si="3"/>
        <v>0</v>
      </c>
      <c r="T20" s="16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</v>
      </c>
      <c r="H21" s="14">
        <v>7</v>
      </c>
      <c r="I21" s="14">
        <v>1</v>
      </c>
      <c r="J21" s="14">
        <v>6</v>
      </c>
      <c r="K21" s="14">
        <v>0</v>
      </c>
      <c r="L21" s="14">
        <v>0</v>
      </c>
      <c r="M21" s="13">
        <v>0</v>
      </c>
      <c r="N21" s="15">
        <f t="shared" si="1"/>
        <v>0</v>
      </c>
      <c r="O21" s="16">
        <v>1</v>
      </c>
      <c r="P21" s="16">
        <v>1</v>
      </c>
      <c r="Q21" s="15">
        <f t="shared" si="2"/>
        <v>1</v>
      </c>
      <c r="R21" s="16">
        <v>0</v>
      </c>
      <c r="S21" s="15">
        <f t="shared" si="3"/>
        <v>0</v>
      </c>
      <c r="T21" s="16">
        <f t="shared" si="4"/>
        <v>1</v>
      </c>
      <c r="U21" s="15">
        <f t="shared" si="5"/>
        <v>1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4</v>
      </c>
      <c r="I22" s="14">
        <v>2</v>
      </c>
      <c r="J22" s="14">
        <v>2</v>
      </c>
      <c r="K22" s="14">
        <v>2</v>
      </c>
      <c r="L22" s="14">
        <v>2</v>
      </c>
      <c r="M22" s="13">
        <v>2</v>
      </c>
      <c r="N22" s="15">
        <f t="shared" si="1"/>
        <v>0.5</v>
      </c>
      <c r="O22" s="16">
        <v>1777.46</v>
      </c>
      <c r="P22" s="16">
        <v>1777.46</v>
      </c>
      <c r="Q22" s="15">
        <f t="shared" si="2"/>
        <v>1</v>
      </c>
      <c r="R22" s="16">
        <v>1777.46</v>
      </c>
      <c r="S22" s="15">
        <f t="shared" si="3"/>
        <v>1</v>
      </c>
      <c r="T22" s="16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6</v>
      </c>
      <c r="I23" s="14">
        <v>0</v>
      </c>
      <c r="J23" s="14">
        <v>6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16">
        <v>0</v>
      </c>
      <c r="S23" s="15">
        <f t="shared" si="3"/>
        <v>0</v>
      </c>
      <c r="T23" s="16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6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3</v>
      </c>
      <c r="I24" s="14">
        <v>0</v>
      </c>
      <c r="J24" s="14">
        <v>3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16">
        <v>0</v>
      </c>
      <c r="S24" s="15">
        <f t="shared" si="3"/>
        <v>0</v>
      </c>
      <c r="T24" s="16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3286.6</v>
      </c>
      <c r="H25" s="14">
        <v>5</v>
      </c>
      <c r="I25" s="14">
        <v>1</v>
      </c>
      <c r="J25" s="14">
        <v>4</v>
      </c>
      <c r="K25" s="14">
        <v>1</v>
      </c>
      <c r="L25" s="14">
        <v>3</v>
      </c>
      <c r="M25" s="13">
        <v>1</v>
      </c>
      <c r="N25" s="15">
        <f t="shared" si="1"/>
        <v>0.2</v>
      </c>
      <c r="O25" s="16">
        <v>3286.6</v>
      </c>
      <c r="P25" s="16">
        <v>3286.6</v>
      </c>
      <c r="Q25" s="15">
        <f t="shared" si="2"/>
        <v>1</v>
      </c>
      <c r="R25" s="16">
        <v>3286.6</v>
      </c>
      <c r="S25" s="15">
        <f t="shared" si="3"/>
        <v>1</v>
      </c>
      <c r="T25" s="16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8" t="s">
        <v>108</v>
      </c>
      <c r="E26" s="30" t="s">
        <v>34</v>
      </c>
      <c r="F26" s="11" t="s">
        <v>109</v>
      </c>
      <c r="G26" s="20">
        <f t="shared" si="0"/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0</v>
      </c>
      <c r="Q26" s="15">
        <f t="shared" si="2"/>
        <v>0</v>
      </c>
      <c r="R26" s="16">
        <v>0</v>
      </c>
      <c r="S26" s="15">
        <f t="shared" si="3"/>
        <v>0</v>
      </c>
      <c r="T26" s="16">
        <f t="shared" si="4"/>
        <v>0</v>
      </c>
      <c r="U26" s="15">
        <f t="shared" si="5"/>
        <v>0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3</v>
      </c>
      <c r="I27" s="14">
        <v>2</v>
      </c>
      <c r="J27" s="14">
        <v>1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16">
        <v>0</v>
      </c>
      <c r="S27" s="15">
        <f t="shared" si="3"/>
        <v>0</v>
      </c>
      <c r="T27" s="16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5</v>
      </c>
      <c r="I28" s="14">
        <v>1</v>
      </c>
      <c r="J28" s="14">
        <v>4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16">
        <v>0</v>
      </c>
      <c r="S28" s="15">
        <f t="shared" si="3"/>
        <v>0</v>
      </c>
      <c r="T28" s="16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3</v>
      </c>
      <c r="I29" s="14">
        <v>2</v>
      </c>
      <c r="J29" s="14">
        <v>1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16">
        <v>0</v>
      </c>
      <c r="S29" s="15">
        <f t="shared" si="3"/>
        <v>0</v>
      </c>
      <c r="T29" s="16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6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1</v>
      </c>
      <c r="I30" s="14">
        <v>0</v>
      </c>
      <c r="J30" s="14">
        <v>1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16">
        <v>0</v>
      </c>
      <c r="S30" s="15">
        <f t="shared" si="3"/>
        <v>0</v>
      </c>
      <c r="T30" s="16">
        <f t="shared" si="4"/>
        <v>1</v>
      </c>
      <c r="U30" s="15">
        <f t="shared" si="5"/>
        <v>1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3</v>
      </c>
      <c r="I31" s="14">
        <v>0</v>
      </c>
      <c r="J31" s="14">
        <v>3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16">
        <v>0</v>
      </c>
      <c r="S31" s="15">
        <f t="shared" si="3"/>
        <v>0</v>
      </c>
      <c r="T31" s="16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6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16">
        <v>0</v>
      </c>
      <c r="S32" s="15">
        <f t="shared" si="3"/>
        <v>0</v>
      </c>
      <c r="T32" s="16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1</v>
      </c>
      <c r="I33" s="14">
        <v>0</v>
      </c>
      <c r="J33" s="14">
        <v>1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16">
        <v>0</v>
      </c>
      <c r="S33" s="15">
        <f t="shared" si="3"/>
        <v>0</v>
      </c>
      <c r="T33" s="16">
        <f t="shared" si="4"/>
        <v>1</v>
      </c>
      <c r="U33" s="15">
        <f t="shared" si="5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1</v>
      </c>
      <c r="H34" s="14">
        <v>2</v>
      </c>
      <c r="I34" s="14">
        <v>0</v>
      </c>
      <c r="J34" s="14">
        <v>2</v>
      </c>
      <c r="K34" s="14">
        <v>0</v>
      </c>
      <c r="L34" s="14">
        <v>0</v>
      </c>
      <c r="M34" s="13">
        <v>0</v>
      </c>
      <c r="N34" s="15">
        <f t="shared" si="1"/>
        <v>0</v>
      </c>
      <c r="O34" s="16">
        <v>1</v>
      </c>
      <c r="P34" s="16">
        <v>1</v>
      </c>
      <c r="Q34" s="15">
        <f t="shared" si="2"/>
        <v>1</v>
      </c>
      <c r="R34" s="16">
        <v>0</v>
      </c>
      <c r="S34" s="15">
        <f t="shared" si="3"/>
        <v>0</v>
      </c>
      <c r="T34" s="16">
        <f t="shared" si="4"/>
        <v>1</v>
      </c>
      <c r="U34" s="15">
        <f t="shared" si="5"/>
        <v>1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2</v>
      </c>
      <c r="I35" s="14">
        <v>0</v>
      </c>
      <c r="J35" s="14">
        <v>2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16">
        <v>0</v>
      </c>
      <c r="S35" s="15">
        <f t="shared" si="3"/>
        <v>0</v>
      </c>
      <c r="T35" s="16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4</v>
      </c>
      <c r="I36" s="14">
        <v>2</v>
      </c>
      <c r="J36" s="14">
        <v>2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16">
        <v>0</v>
      </c>
      <c r="S36" s="15">
        <f t="shared" si="3"/>
        <v>0</v>
      </c>
      <c r="T36" s="16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6" t="s">
        <v>122</v>
      </c>
      <c r="E37" s="30" t="s">
        <v>34</v>
      </c>
      <c r="F37" s="11" t="s">
        <v>123</v>
      </c>
      <c r="G37" s="20">
        <f t="shared" si="0"/>
        <v>1</v>
      </c>
      <c r="H37" s="14">
        <v>1</v>
      </c>
      <c r="I37" s="14">
        <v>0</v>
      </c>
      <c r="J37" s="14">
        <v>1</v>
      </c>
      <c r="K37" s="14">
        <v>0</v>
      </c>
      <c r="L37" s="14">
        <v>0</v>
      </c>
      <c r="M37" s="13">
        <v>0</v>
      </c>
      <c r="N37" s="15">
        <f t="shared" si="1"/>
        <v>0</v>
      </c>
      <c r="O37" s="16">
        <v>1</v>
      </c>
      <c r="P37" s="16">
        <v>1</v>
      </c>
      <c r="Q37" s="15">
        <f t="shared" si="2"/>
        <v>1</v>
      </c>
      <c r="R37" s="16">
        <v>0</v>
      </c>
      <c r="S37" s="15">
        <f t="shared" si="3"/>
        <v>0</v>
      </c>
      <c r="T37" s="16">
        <f t="shared" si="4"/>
        <v>1</v>
      </c>
      <c r="U37" s="15">
        <f t="shared" si="5"/>
        <v>1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</v>
      </c>
      <c r="H38" s="14">
        <v>2</v>
      </c>
      <c r="I38" s="14">
        <v>0</v>
      </c>
      <c r="J38" s="14">
        <v>2</v>
      </c>
      <c r="K38" s="14">
        <v>0</v>
      </c>
      <c r="L38" s="14">
        <v>0</v>
      </c>
      <c r="M38" s="13">
        <v>0</v>
      </c>
      <c r="N38" s="15">
        <f t="shared" ref="N38:N74" si="7">IF(H38=0,0,K38/H38)</f>
        <v>0</v>
      </c>
      <c r="O38" s="16">
        <v>1</v>
      </c>
      <c r="P38" s="16">
        <v>1</v>
      </c>
      <c r="Q38" s="15">
        <f t="shared" ref="Q38:Q69" si="8">IF(O38=0,0,P38/O38)</f>
        <v>1</v>
      </c>
      <c r="R38" s="16">
        <v>0</v>
      </c>
      <c r="S38" s="15">
        <f t="shared" ref="S38:S69" si="9">IF(P38=0,0,R38/P38)</f>
        <v>0</v>
      </c>
      <c r="T38" s="16">
        <f t="shared" ref="T38:T73" si="10">(P38-R38)</f>
        <v>1</v>
      </c>
      <c r="U38" s="15">
        <f t="shared" ref="U38:U69" si="11">IF(P38=0,0,T38/P38)</f>
        <v>1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1</v>
      </c>
      <c r="H39" s="14">
        <v>3</v>
      </c>
      <c r="I39" s="14">
        <v>1</v>
      </c>
      <c r="J39" s="14">
        <v>2</v>
      </c>
      <c r="K39" s="14">
        <v>0</v>
      </c>
      <c r="L39" s="14">
        <v>0</v>
      </c>
      <c r="M39" s="13">
        <v>0</v>
      </c>
      <c r="N39" s="15">
        <f t="shared" si="7"/>
        <v>0</v>
      </c>
      <c r="O39" s="16">
        <v>1</v>
      </c>
      <c r="P39" s="16">
        <v>1</v>
      </c>
      <c r="Q39" s="15">
        <f t="shared" si="8"/>
        <v>1</v>
      </c>
      <c r="R39" s="16">
        <v>0</v>
      </c>
      <c r="S39" s="15">
        <f t="shared" si="9"/>
        <v>0</v>
      </c>
      <c r="T39" s="16">
        <f t="shared" si="10"/>
        <v>1</v>
      </c>
      <c r="U39" s="15">
        <f t="shared" si="11"/>
        <v>1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</v>
      </c>
      <c r="H40" s="14">
        <v>3</v>
      </c>
      <c r="I40" s="14">
        <v>0</v>
      </c>
      <c r="J40" s="14">
        <v>3</v>
      </c>
      <c r="K40" s="14">
        <v>0</v>
      </c>
      <c r="L40" s="14">
        <v>0</v>
      </c>
      <c r="M40" s="13">
        <v>0</v>
      </c>
      <c r="N40" s="15">
        <f t="shared" si="7"/>
        <v>0</v>
      </c>
      <c r="O40" s="16">
        <v>1</v>
      </c>
      <c r="P40" s="16">
        <v>1</v>
      </c>
      <c r="Q40" s="15">
        <f t="shared" si="8"/>
        <v>1</v>
      </c>
      <c r="R40" s="16">
        <v>0</v>
      </c>
      <c r="S40" s="15">
        <f t="shared" si="9"/>
        <v>0</v>
      </c>
      <c r="T40" s="16">
        <f t="shared" si="10"/>
        <v>1</v>
      </c>
      <c r="U40" s="15">
        <f t="shared" si="11"/>
        <v>1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1</v>
      </c>
      <c r="H41" s="14">
        <v>4</v>
      </c>
      <c r="I41" s="14">
        <v>0</v>
      </c>
      <c r="J41" s="14">
        <v>3</v>
      </c>
      <c r="K41" s="14">
        <v>0</v>
      </c>
      <c r="L41" s="14">
        <v>0</v>
      </c>
      <c r="M41" s="13">
        <v>0</v>
      </c>
      <c r="N41" s="15">
        <f t="shared" si="7"/>
        <v>0</v>
      </c>
      <c r="O41" s="16">
        <v>1</v>
      </c>
      <c r="P41" s="16">
        <v>1</v>
      </c>
      <c r="Q41" s="15">
        <f t="shared" si="8"/>
        <v>1</v>
      </c>
      <c r="R41" s="16">
        <v>0</v>
      </c>
      <c r="S41" s="15">
        <f t="shared" si="9"/>
        <v>0</v>
      </c>
      <c r="T41" s="16">
        <f t="shared" si="10"/>
        <v>1</v>
      </c>
      <c r="U41" s="15">
        <f t="shared" si="11"/>
        <v>1</v>
      </c>
    </row>
    <row r="42" spans="1:21">
      <c r="A42" s="23">
        <v>37</v>
      </c>
      <c r="B42" s="11" t="s">
        <v>22</v>
      </c>
      <c r="C42" s="31"/>
      <c r="D42" s="26" t="s">
        <v>128</v>
      </c>
      <c r="E42" s="30" t="s">
        <v>34</v>
      </c>
      <c r="F42" s="11" t="s">
        <v>129</v>
      </c>
      <c r="G42" s="20">
        <f t="shared" si="6"/>
        <v>1</v>
      </c>
      <c r="H42" s="14">
        <v>1</v>
      </c>
      <c r="I42" s="14">
        <v>0</v>
      </c>
      <c r="J42" s="14">
        <v>1</v>
      </c>
      <c r="K42" s="14">
        <v>0</v>
      </c>
      <c r="L42" s="14">
        <v>0</v>
      </c>
      <c r="M42" s="13">
        <v>0</v>
      </c>
      <c r="N42" s="15">
        <f t="shared" si="7"/>
        <v>0</v>
      </c>
      <c r="O42" s="16">
        <v>1</v>
      </c>
      <c r="P42" s="16">
        <v>1</v>
      </c>
      <c r="Q42" s="15">
        <f t="shared" si="8"/>
        <v>1</v>
      </c>
      <c r="R42" s="16">
        <v>0</v>
      </c>
      <c r="S42" s="15">
        <f t="shared" si="9"/>
        <v>0</v>
      </c>
      <c r="T42" s="16">
        <f t="shared" si="10"/>
        <v>1</v>
      </c>
      <c r="U42" s="15">
        <f t="shared" si="11"/>
        <v>1</v>
      </c>
    </row>
    <row r="43" spans="1:21">
      <c r="A43" s="23">
        <v>38</v>
      </c>
      <c r="B43" s="11" t="s">
        <v>22</v>
      </c>
      <c r="C43" s="31"/>
      <c r="D43" s="26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1</v>
      </c>
      <c r="I43" s="14">
        <v>0</v>
      </c>
      <c r="J43" s="14">
        <v>1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16">
        <v>0</v>
      </c>
      <c r="S43" s="15">
        <f t="shared" si="9"/>
        <v>0</v>
      </c>
      <c r="T43" s="16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</v>
      </c>
      <c r="H44" s="14">
        <v>1</v>
      </c>
      <c r="I44" s="14">
        <v>0</v>
      </c>
      <c r="J44" s="14">
        <v>1</v>
      </c>
      <c r="K44" s="14">
        <v>0</v>
      </c>
      <c r="L44" s="14">
        <v>0</v>
      </c>
      <c r="M44" s="13">
        <v>0</v>
      </c>
      <c r="N44" s="15">
        <f t="shared" si="7"/>
        <v>0</v>
      </c>
      <c r="O44" s="16">
        <v>1</v>
      </c>
      <c r="P44" s="16">
        <v>1</v>
      </c>
      <c r="Q44" s="15">
        <f t="shared" si="8"/>
        <v>1</v>
      </c>
      <c r="R44" s="16">
        <v>0</v>
      </c>
      <c r="S44" s="15">
        <f t="shared" si="9"/>
        <v>0</v>
      </c>
      <c r="T44" s="16">
        <f t="shared" si="10"/>
        <v>1</v>
      </c>
      <c r="U44" s="15">
        <f t="shared" si="11"/>
        <v>1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1</v>
      </c>
      <c r="H45" s="14">
        <v>4</v>
      </c>
      <c r="I45" s="14">
        <v>1</v>
      </c>
      <c r="J45" s="14">
        <v>2</v>
      </c>
      <c r="K45" s="14">
        <v>0</v>
      </c>
      <c r="L45" s="14">
        <v>0</v>
      </c>
      <c r="M45" s="13">
        <v>0</v>
      </c>
      <c r="N45" s="15">
        <f t="shared" si="7"/>
        <v>0</v>
      </c>
      <c r="O45" s="16">
        <v>1</v>
      </c>
      <c r="P45" s="16">
        <v>1</v>
      </c>
      <c r="Q45" s="15">
        <f t="shared" si="8"/>
        <v>1</v>
      </c>
      <c r="R45" s="16">
        <v>0</v>
      </c>
      <c r="S45" s="15">
        <f t="shared" si="9"/>
        <v>0</v>
      </c>
      <c r="T45" s="16">
        <f t="shared" si="10"/>
        <v>1</v>
      </c>
      <c r="U45" s="15">
        <f t="shared" si="11"/>
        <v>1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14</v>
      </c>
      <c r="I46" s="14">
        <v>2</v>
      </c>
      <c r="J46" s="14">
        <v>8</v>
      </c>
      <c r="K46" s="14">
        <v>4</v>
      </c>
      <c r="L46" s="14">
        <v>4</v>
      </c>
      <c r="M46" s="13">
        <v>4</v>
      </c>
      <c r="N46" s="15">
        <f t="shared" si="7"/>
        <v>0.2857142857142857</v>
      </c>
      <c r="O46" s="16">
        <v>2012.14</v>
      </c>
      <c r="P46" s="16">
        <v>2012.14</v>
      </c>
      <c r="Q46" s="15">
        <f t="shared" si="8"/>
        <v>1</v>
      </c>
      <c r="R46" s="16">
        <v>0</v>
      </c>
      <c r="S46" s="15">
        <f t="shared" si="9"/>
        <v>0</v>
      </c>
      <c r="T46" s="16">
        <f t="shared" si="10"/>
        <v>2012.14</v>
      </c>
      <c r="U46" s="15">
        <f t="shared" si="11"/>
        <v>1</v>
      </c>
    </row>
    <row r="47" spans="1:21">
      <c r="A47" s="23">
        <v>42</v>
      </c>
      <c r="B47" s="11" t="s">
        <v>22</v>
      </c>
      <c r="C47" s="31"/>
      <c r="D47" s="26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1</v>
      </c>
      <c r="I47" s="14">
        <v>0</v>
      </c>
      <c r="J47" s="14">
        <v>1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16">
        <v>0</v>
      </c>
      <c r="S47" s="15">
        <f t="shared" si="9"/>
        <v>0</v>
      </c>
      <c r="T47" s="16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1905.08</v>
      </c>
      <c r="H48" s="14">
        <v>7</v>
      </c>
      <c r="I48" s="14">
        <v>0</v>
      </c>
      <c r="J48" s="14">
        <v>6</v>
      </c>
      <c r="K48" s="14">
        <v>1</v>
      </c>
      <c r="L48" s="14">
        <v>4</v>
      </c>
      <c r="M48" s="13">
        <v>1</v>
      </c>
      <c r="N48" s="15">
        <f t="shared" si="7"/>
        <v>0.14285714285714285</v>
      </c>
      <c r="O48" s="16">
        <v>1905.08</v>
      </c>
      <c r="P48" s="16">
        <v>1905.08</v>
      </c>
      <c r="Q48" s="15">
        <f t="shared" si="8"/>
        <v>1</v>
      </c>
      <c r="R48" s="16">
        <v>1543.33</v>
      </c>
      <c r="S48" s="15">
        <f t="shared" si="9"/>
        <v>0.81011296113549036</v>
      </c>
      <c r="T48" s="16">
        <f t="shared" si="10"/>
        <v>361.75</v>
      </c>
      <c r="U48" s="15">
        <f t="shared" si="11"/>
        <v>0.18988703886450964</v>
      </c>
    </row>
    <row r="49" spans="1:21">
      <c r="A49" s="23">
        <v>44</v>
      </c>
      <c r="B49" s="11" t="s">
        <v>22</v>
      </c>
      <c r="C49" s="31"/>
      <c r="D49" s="26" t="s">
        <v>138</v>
      </c>
      <c r="E49" s="24" t="s">
        <v>47</v>
      </c>
      <c r="F49" s="11" t="s">
        <v>139</v>
      </c>
      <c r="G49" s="20">
        <f t="shared" si="6"/>
        <v>1</v>
      </c>
      <c r="H49" s="14">
        <v>2</v>
      </c>
      <c r="I49" s="14">
        <v>0</v>
      </c>
      <c r="J49" s="14">
        <v>2</v>
      </c>
      <c r="K49" s="14">
        <v>0</v>
      </c>
      <c r="L49" s="14">
        <v>0</v>
      </c>
      <c r="M49" s="13">
        <v>0</v>
      </c>
      <c r="N49" s="15">
        <f t="shared" si="7"/>
        <v>0</v>
      </c>
      <c r="O49" s="16">
        <v>1</v>
      </c>
      <c r="P49" s="16">
        <v>1</v>
      </c>
      <c r="Q49" s="15">
        <f t="shared" si="8"/>
        <v>1</v>
      </c>
      <c r="R49" s="16">
        <v>0</v>
      </c>
      <c r="S49" s="15">
        <f t="shared" si="9"/>
        <v>0</v>
      </c>
      <c r="T49" s="16">
        <f t="shared" si="10"/>
        <v>1</v>
      </c>
      <c r="U49" s="15">
        <f t="shared" si="11"/>
        <v>1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2</v>
      </c>
      <c r="I50" s="14">
        <v>1</v>
      </c>
      <c r="J50" s="14">
        <v>1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16">
        <v>0</v>
      </c>
      <c r="S50" s="15">
        <f t="shared" si="9"/>
        <v>0</v>
      </c>
      <c r="T50" s="16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6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16">
        <v>0</v>
      </c>
      <c r="S51" s="15">
        <f t="shared" si="9"/>
        <v>0</v>
      </c>
      <c r="T51" s="16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8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2</v>
      </c>
      <c r="I52" s="14">
        <v>1</v>
      </c>
      <c r="J52" s="14">
        <v>1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16">
        <v>0</v>
      </c>
      <c r="S52" s="15">
        <f t="shared" si="9"/>
        <v>0</v>
      </c>
      <c r="T52" s="16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8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16">
        <v>0</v>
      </c>
      <c r="S53" s="15">
        <f t="shared" si="9"/>
        <v>0</v>
      </c>
      <c r="T53" s="16">
        <f t="shared" si="10"/>
        <v>1</v>
      </c>
      <c r="U53" s="15">
        <f t="shared" si="11"/>
        <v>1</v>
      </c>
    </row>
    <row r="54" spans="1:21">
      <c r="A54" s="23">
        <v>49</v>
      </c>
      <c r="B54" s="11" t="s">
        <v>22</v>
      </c>
      <c r="C54" s="31"/>
      <c r="D54" s="37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3</v>
      </c>
      <c r="I54" s="14">
        <v>2</v>
      </c>
      <c r="J54" s="14">
        <v>1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16">
        <v>0</v>
      </c>
      <c r="S54" s="15">
        <f t="shared" si="9"/>
        <v>0</v>
      </c>
      <c r="T54" s="16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37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16">
        <v>0</v>
      </c>
      <c r="S55" s="15">
        <f t="shared" si="9"/>
        <v>0</v>
      </c>
      <c r="T55" s="16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37" t="s">
        <v>152</v>
      </c>
      <c r="E56" s="24" t="s">
        <v>34</v>
      </c>
      <c r="F56" s="11" t="s">
        <v>153</v>
      </c>
      <c r="G56" s="20">
        <f t="shared" si="6"/>
        <v>905.37</v>
      </c>
      <c r="H56" s="14">
        <v>2</v>
      </c>
      <c r="I56" s="14">
        <v>0</v>
      </c>
      <c r="J56" s="14">
        <v>2</v>
      </c>
      <c r="K56" s="14">
        <v>0</v>
      </c>
      <c r="L56" s="14">
        <v>1</v>
      </c>
      <c r="M56" s="13">
        <v>0</v>
      </c>
      <c r="N56" s="15">
        <f t="shared" si="7"/>
        <v>0</v>
      </c>
      <c r="O56" s="16">
        <v>905.37</v>
      </c>
      <c r="P56" s="16">
        <v>905.37</v>
      </c>
      <c r="Q56" s="15">
        <f t="shared" si="8"/>
        <v>1</v>
      </c>
      <c r="R56" s="16">
        <v>905.37</v>
      </c>
      <c r="S56" s="15">
        <f t="shared" si="9"/>
        <v>1</v>
      </c>
      <c r="T56" s="16">
        <f t="shared" si="10"/>
        <v>0</v>
      </c>
      <c r="U56" s="15">
        <f t="shared" si="11"/>
        <v>0</v>
      </c>
    </row>
    <row r="57" spans="1:21">
      <c r="A57" s="23">
        <v>52</v>
      </c>
      <c r="B57" s="11" t="s">
        <v>22</v>
      </c>
      <c r="C57" s="31"/>
      <c r="D57" s="28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16">
        <v>0</v>
      </c>
      <c r="S57" s="15">
        <f t="shared" si="9"/>
        <v>0</v>
      </c>
      <c r="T57" s="16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1</v>
      </c>
      <c r="H58" s="14">
        <v>2</v>
      </c>
      <c r="I58" s="14">
        <v>0</v>
      </c>
      <c r="J58" s="14">
        <v>2</v>
      </c>
      <c r="K58" s="14">
        <v>0</v>
      </c>
      <c r="L58" s="14">
        <v>0</v>
      </c>
      <c r="M58" s="13">
        <v>0</v>
      </c>
      <c r="N58" s="15">
        <f t="shared" si="7"/>
        <v>0</v>
      </c>
      <c r="O58" s="16">
        <v>1</v>
      </c>
      <c r="P58" s="16">
        <v>1</v>
      </c>
      <c r="Q58" s="15">
        <f t="shared" si="8"/>
        <v>1</v>
      </c>
      <c r="R58" s="16">
        <v>0</v>
      </c>
      <c r="S58" s="15">
        <f t="shared" si="9"/>
        <v>0</v>
      </c>
      <c r="T58" s="16">
        <f t="shared" si="10"/>
        <v>1</v>
      </c>
      <c r="U58" s="15">
        <f t="shared" si="11"/>
        <v>1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4</v>
      </c>
      <c r="I59" s="14">
        <v>1</v>
      </c>
      <c r="J59" s="14">
        <v>3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16">
        <v>0</v>
      </c>
      <c r="S59" s="15">
        <f t="shared" si="9"/>
        <v>0</v>
      </c>
      <c r="T59" s="16">
        <f t="shared" si="10"/>
        <v>317.68</v>
      </c>
      <c r="U59" s="15">
        <f t="shared" si="11"/>
        <v>1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482.33</v>
      </c>
      <c r="H60" s="14">
        <v>3</v>
      </c>
      <c r="I60" s="14">
        <v>0</v>
      </c>
      <c r="J60" s="14">
        <v>3</v>
      </c>
      <c r="K60" s="14">
        <v>0</v>
      </c>
      <c r="L60" s="14">
        <v>1</v>
      </c>
      <c r="M60" s="13">
        <v>0</v>
      </c>
      <c r="N60" s="15">
        <f t="shared" si="7"/>
        <v>0</v>
      </c>
      <c r="O60" s="16">
        <v>482.33</v>
      </c>
      <c r="P60" s="16">
        <v>482.33</v>
      </c>
      <c r="Q60" s="15">
        <f t="shared" si="8"/>
        <v>1</v>
      </c>
      <c r="R60" s="16">
        <v>482.33</v>
      </c>
      <c r="S60" s="15">
        <f t="shared" si="9"/>
        <v>1</v>
      </c>
      <c r="T60" s="16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37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2</v>
      </c>
      <c r="I61" s="14">
        <v>0</v>
      </c>
      <c r="J61" s="14">
        <v>2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16">
        <v>0</v>
      </c>
      <c r="S61" s="15">
        <f t="shared" si="9"/>
        <v>0</v>
      </c>
      <c r="T61" s="16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37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2</v>
      </c>
      <c r="I62" s="14">
        <v>0</v>
      </c>
      <c r="J62" s="14">
        <v>2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16">
        <v>1078.2</v>
      </c>
      <c r="S62" s="15">
        <f t="shared" si="9"/>
        <v>1</v>
      </c>
      <c r="T62" s="16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4</v>
      </c>
      <c r="I63" s="14">
        <v>2</v>
      </c>
      <c r="J63" s="14">
        <v>2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16">
        <v>0</v>
      </c>
      <c r="S63" s="15">
        <f t="shared" si="9"/>
        <v>0</v>
      </c>
      <c r="T63" s="16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6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1</v>
      </c>
      <c r="I64" s="14">
        <v>0</v>
      </c>
      <c r="J64" s="14">
        <v>1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16">
        <v>0</v>
      </c>
      <c r="S64" s="15">
        <f t="shared" si="9"/>
        <v>0</v>
      </c>
      <c r="T64" s="16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8" t="s">
        <v>77</v>
      </c>
      <c r="E65" s="30" t="s">
        <v>78</v>
      </c>
      <c r="F65" s="11" t="s">
        <v>167</v>
      </c>
      <c r="G65" s="20">
        <f t="shared" si="6"/>
        <v>1</v>
      </c>
      <c r="H65" s="14">
        <v>6</v>
      </c>
      <c r="I65" s="14">
        <v>2</v>
      </c>
      <c r="J65" s="14">
        <v>4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16">
        <v>0</v>
      </c>
      <c r="S65" s="15">
        <f t="shared" si="9"/>
        <v>0</v>
      </c>
      <c r="T65" s="16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8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1</v>
      </c>
      <c r="I66" s="14">
        <v>0</v>
      </c>
      <c r="J66" s="14">
        <v>1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16">
        <v>0</v>
      </c>
      <c r="S66" s="15">
        <f t="shared" si="9"/>
        <v>0</v>
      </c>
      <c r="T66" s="16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8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2</v>
      </c>
      <c r="I67" s="14">
        <v>0</v>
      </c>
      <c r="J67" s="14">
        <v>2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16">
        <v>0</v>
      </c>
      <c r="S67" s="15">
        <f t="shared" si="9"/>
        <v>0</v>
      </c>
      <c r="T67" s="16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4548.8900000000003</v>
      </c>
      <c r="H68" s="14">
        <v>2</v>
      </c>
      <c r="I68" s="14">
        <v>1</v>
      </c>
      <c r="J68" s="14">
        <v>1</v>
      </c>
      <c r="K68" s="14">
        <v>0</v>
      </c>
      <c r="L68" s="14">
        <v>1</v>
      </c>
      <c r="M68" s="13">
        <v>0</v>
      </c>
      <c r="N68" s="15">
        <f t="shared" si="7"/>
        <v>0</v>
      </c>
      <c r="O68" s="16">
        <v>4548.8900000000003</v>
      </c>
      <c r="P68" s="16">
        <v>4548.8900000000003</v>
      </c>
      <c r="Q68" s="15">
        <f t="shared" si="8"/>
        <v>1</v>
      </c>
      <c r="R68" s="16">
        <v>4548.8900000000003</v>
      </c>
      <c r="S68" s="15">
        <f t="shared" si="9"/>
        <v>1</v>
      </c>
      <c r="T68" s="16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6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16">
        <v>0</v>
      </c>
      <c r="S69" s="15">
        <f t="shared" si="9"/>
        <v>0</v>
      </c>
      <c r="T69" s="16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</v>
      </c>
      <c r="H70" s="14">
        <v>2</v>
      </c>
      <c r="I70" s="14">
        <v>0</v>
      </c>
      <c r="J70" s="14">
        <v>2</v>
      </c>
      <c r="K70" s="14">
        <v>0</v>
      </c>
      <c r="L70" s="14">
        <v>0</v>
      </c>
      <c r="M70" s="13">
        <v>0</v>
      </c>
      <c r="N70" s="15">
        <f t="shared" si="7"/>
        <v>0</v>
      </c>
      <c r="O70" s="16">
        <v>1</v>
      </c>
      <c r="P70" s="16">
        <v>1</v>
      </c>
      <c r="Q70" s="15">
        <f t="shared" ref="Q70:Q74" si="12">IF(O70=0,0,P70/O70)</f>
        <v>1</v>
      </c>
      <c r="R70" s="16">
        <v>0</v>
      </c>
      <c r="S70" s="15">
        <f t="shared" ref="S70:S74" si="13">IF(P70=0,0,R70/P70)</f>
        <v>0</v>
      </c>
      <c r="T70" s="16">
        <f t="shared" si="10"/>
        <v>1</v>
      </c>
      <c r="U70" s="15">
        <f t="shared" ref="U70:U74" si="14">IF(P70=0,0,T70/P70)</f>
        <v>1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</v>
      </c>
      <c r="H71" s="14">
        <v>2</v>
      </c>
      <c r="I71" s="14">
        <v>0</v>
      </c>
      <c r="J71" s="14">
        <v>2</v>
      </c>
      <c r="K71" s="14">
        <v>0</v>
      </c>
      <c r="L71" s="14">
        <v>0</v>
      </c>
      <c r="M71" s="13">
        <v>0</v>
      </c>
      <c r="N71" s="15">
        <f t="shared" si="7"/>
        <v>0</v>
      </c>
      <c r="O71" s="16">
        <v>1</v>
      </c>
      <c r="P71" s="16">
        <v>1</v>
      </c>
      <c r="Q71" s="15">
        <f t="shared" si="12"/>
        <v>1</v>
      </c>
      <c r="R71" s="16">
        <v>0</v>
      </c>
      <c r="S71" s="15">
        <f t="shared" si="13"/>
        <v>0</v>
      </c>
      <c r="T71" s="16">
        <f t="shared" si="10"/>
        <v>1</v>
      </c>
      <c r="U71" s="15">
        <f t="shared" si="14"/>
        <v>1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1</v>
      </c>
      <c r="H72" s="14">
        <v>5</v>
      </c>
      <c r="I72" s="14">
        <v>1</v>
      </c>
      <c r="J72" s="14">
        <v>4</v>
      </c>
      <c r="K72" s="14">
        <v>0</v>
      </c>
      <c r="L72" s="14">
        <v>0</v>
      </c>
      <c r="M72" s="13">
        <v>0</v>
      </c>
      <c r="N72" s="15">
        <f t="shared" si="7"/>
        <v>0</v>
      </c>
      <c r="O72" s="16">
        <v>1</v>
      </c>
      <c r="P72" s="16">
        <v>1</v>
      </c>
      <c r="Q72" s="15">
        <f t="shared" si="12"/>
        <v>1</v>
      </c>
      <c r="R72" s="16">
        <v>0</v>
      </c>
      <c r="S72" s="15">
        <f t="shared" si="13"/>
        <v>0</v>
      </c>
      <c r="T72" s="16">
        <f t="shared" si="10"/>
        <v>1</v>
      </c>
      <c r="U72" s="15">
        <f t="shared" si="14"/>
        <v>1</v>
      </c>
    </row>
    <row r="73" spans="1:21">
      <c r="A73" s="23">
        <v>68</v>
      </c>
      <c r="B73" s="11" t="s">
        <v>22</v>
      </c>
      <c r="C73" s="31"/>
      <c r="D73" s="26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2</v>
      </c>
      <c r="I73" s="14">
        <v>0</v>
      </c>
      <c r="J73" s="14">
        <v>2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16">
        <v>0</v>
      </c>
      <c r="S73" s="15">
        <f t="shared" si="13"/>
        <v>0</v>
      </c>
      <c r="T73" s="16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18917.79</v>
      </c>
      <c r="H74" s="19">
        <f t="shared" si="15"/>
        <v>185</v>
      </c>
      <c r="I74" s="19">
        <f t="shared" si="15"/>
        <v>32</v>
      </c>
      <c r="J74" s="19">
        <f t="shared" si="15"/>
        <v>145</v>
      </c>
      <c r="K74" s="19">
        <f t="shared" si="15"/>
        <v>10</v>
      </c>
      <c r="L74" s="19">
        <f t="shared" si="15"/>
        <v>23</v>
      </c>
      <c r="M74" s="19">
        <f t="shared" si="15"/>
        <v>10</v>
      </c>
      <c r="N74" s="15">
        <f t="shared" si="7"/>
        <v>5.4054054054054057E-2</v>
      </c>
      <c r="O74" s="20">
        <f>SUM(O6:O73)</f>
        <v>18917.79</v>
      </c>
      <c r="P74" s="20">
        <f>SUM(P6:P73)</f>
        <v>18917.79</v>
      </c>
      <c r="Q74" s="15">
        <f t="shared" si="12"/>
        <v>1</v>
      </c>
      <c r="R74" s="20">
        <f>SUM(R6:R73)</f>
        <v>14373.86</v>
      </c>
      <c r="S74" s="15">
        <f t="shared" si="13"/>
        <v>0.75980651016847101</v>
      </c>
      <c r="T74" s="20">
        <f>SUM(T6:T73)</f>
        <v>4543.93</v>
      </c>
      <c r="U74" s="15">
        <f t="shared" si="14"/>
        <v>0.24019348983152894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U74"/>
  <sheetViews>
    <sheetView zoomScale="80" zoomScaleNormal="80" workbookViewId="0"/>
  </sheetViews>
  <sheetFormatPr defaultRowHeight="15"/>
  <cols>
    <col min="1" max="1" width="8.7109375"/>
    <col min="2" max="2" width="25.28515625"/>
    <col min="3" max="3" width="20.5703125"/>
    <col min="4" max="4" width="39.28515625"/>
    <col min="5" max="5" width="28.5703125"/>
    <col min="6" max="6" width="17.85546875"/>
    <col min="7" max="8" width="12.7109375"/>
    <col min="9" max="9" width="15.28515625"/>
    <col min="10" max="10" width="12.5703125"/>
    <col min="11" max="11" width="12.140625"/>
    <col min="12" max="12" width="12.85546875"/>
    <col min="13" max="13" width="14.5703125"/>
    <col min="14" max="14" width="14.140625"/>
    <col min="15" max="15" width="13.140625"/>
    <col min="16" max="16" width="8.7109375"/>
    <col min="17" max="17" width="11.7109375"/>
    <col min="18" max="18" width="8.7109375"/>
    <col min="19" max="19" width="11.42578125"/>
    <col min="20" max="20" width="8.7109375"/>
    <col min="21" max="21" width="11.7109375"/>
    <col min="22" max="1025" width="8.7109375"/>
  </cols>
  <sheetData>
    <row r="1" spans="1:21" ht="48" customHeight="1">
      <c r="A1" s="116" t="s">
        <v>188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</row>
    <row r="2" spans="1:21" ht="60" customHeight="1">
      <c r="A2" s="113" t="s">
        <v>1</v>
      </c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6</v>
      </c>
      <c r="G2" s="113" t="s">
        <v>7</v>
      </c>
      <c r="H2" s="113" t="s">
        <v>8</v>
      </c>
      <c r="I2" s="113"/>
      <c r="J2" s="113"/>
      <c r="K2" s="113" t="s">
        <v>9</v>
      </c>
      <c r="L2" s="113"/>
      <c r="M2" s="113"/>
      <c r="N2" s="113"/>
      <c r="O2" s="113"/>
      <c r="P2" s="113" t="s">
        <v>10</v>
      </c>
      <c r="Q2" s="113"/>
      <c r="R2" s="113"/>
      <c r="S2" s="113"/>
      <c r="T2" s="113"/>
      <c r="U2" s="113"/>
    </row>
    <row r="3" spans="1:21" ht="69" customHeight="1">
      <c r="A3" s="113"/>
      <c r="B3" s="113"/>
      <c r="C3" s="113"/>
      <c r="D3" s="113"/>
      <c r="E3" s="113"/>
      <c r="F3" s="113"/>
      <c r="G3" s="113"/>
      <c r="H3" s="113" t="s">
        <v>11</v>
      </c>
      <c r="I3" s="113" t="s">
        <v>12</v>
      </c>
      <c r="J3" s="113" t="s">
        <v>13</v>
      </c>
      <c r="K3" s="113" t="s">
        <v>14</v>
      </c>
      <c r="L3" s="113" t="s">
        <v>15</v>
      </c>
      <c r="M3" s="113" t="s">
        <v>16</v>
      </c>
      <c r="N3" s="113" t="str">
        <f>"відсоток  до загальної кількості виданих доручень (гр."&amp;K5&amp;"/гр."&amp;H5&amp;"*100)"</f>
        <v>відсоток  до загальної кількості виданих доручень (гр.11/гр.8*100)</v>
      </c>
      <c r="O3" s="114" t="s">
        <v>17</v>
      </c>
      <c r="P3" s="113" t="s">
        <v>18</v>
      </c>
      <c r="Q3" s="113"/>
      <c r="R3" s="113" t="s">
        <v>19</v>
      </c>
      <c r="S3" s="113"/>
      <c r="T3" s="113" t="s">
        <v>20</v>
      </c>
      <c r="U3" s="113"/>
    </row>
    <row r="4" spans="1:21" ht="10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  <c r="P4" s="6" t="s">
        <v>21</v>
      </c>
      <c r="Q4" s="5" t="str">
        <f>"відсоток до суми, що підлягає оплаті (гр. "&amp;P5&amp;"/гр.  "&amp;O5&amp;"*100)"</f>
        <v>відсоток до суми, що підлягає оплаті (гр. 16/гр.  15*100)</v>
      </c>
      <c r="R4" s="6" t="s">
        <v>21</v>
      </c>
      <c r="S4" s="5" t="str">
        <f>"відсоток до зареєстрованих фінансових зобов’язань(гр."&amp;R5&amp;"/гр. "&amp;P5&amp;"*100)"</f>
        <v>відсоток до зареєстрованих фінансових зобов’язань(гр.18/гр. 16*100)</v>
      </c>
      <c r="T4" s="6" t="s">
        <v>21</v>
      </c>
      <c r="U4" s="5" t="str">
        <f>"відсоток до зареєстрованих фінансових зобов’язань(гр."&amp;T5&amp;"/гр. "&amp;P5&amp;"*100)"</f>
        <v>відсоток до зареєстрованих фінансових зобов’язань(гр.20/гр. 16*100)</v>
      </c>
    </row>
    <row r="5" spans="1:21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  <c r="P5" s="9">
        <v>16</v>
      </c>
      <c r="Q5" s="9">
        <v>17</v>
      </c>
      <c r="R5" s="9">
        <v>18</v>
      </c>
      <c r="S5" s="9">
        <v>19</v>
      </c>
      <c r="T5" s="9">
        <v>20</v>
      </c>
      <c r="U5" s="9">
        <v>21</v>
      </c>
    </row>
    <row r="6" spans="1:21">
      <c r="A6" s="23">
        <v>1</v>
      </c>
      <c r="B6" s="11" t="s">
        <v>22</v>
      </c>
      <c r="C6" s="29"/>
      <c r="D6" s="26" t="s">
        <v>81</v>
      </c>
      <c r="E6" s="38" t="s">
        <v>47</v>
      </c>
      <c r="F6" s="11" t="s">
        <v>82</v>
      </c>
      <c r="G6" s="20">
        <f t="shared" ref="G6:G37" si="0">(P6)</f>
        <v>1</v>
      </c>
      <c r="H6" s="14">
        <v>3</v>
      </c>
      <c r="I6" s="14">
        <v>1</v>
      </c>
      <c r="J6" s="14">
        <v>2</v>
      </c>
      <c r="K6" s="14">
        <v>0</v>
      </c>
      <c r="L6" s="14">
        <v>0</v>
      </c>
      <c r="M6" s="13">
        <v>0</v>
      </c>
      <c r="N6" s="15">
        <f t="shared" ref="N6:N37" si="1">IF(H6=0,0,K6/H6)</f>
        <v>0</v>
      </c>
      <c r="O6" s="16">
        <v>1</v>
      </c>
      <c r="P6" s="16">
        <v>1</v>
      </c>
      <c r="Q6" s="15">
        <f t="shared" ref="Q6:Q37" si="2">IF(O6=0,0,P6/O6)</f>
        <v>1</v>
      </c>
      <c r="R6" s="16">
        <v>0</v>
      </c>
      <c r="S6" s="15">
        <f t="shared" ref="S6:S37" si="3">IF(P6=0,0,R6/P6)</f>
        <v>0</v>
      </c>
      <c r="T6" s="16">
        <f t="shared" ref="T6:T37" si="4">(P6-R6)</f>
        <v>1</v>
      </c>
      <c r="U6" s="15">
        <f t="shared" ref="U6:U37" si="5">IF(P6=0,0,T6/P6)</f>
        <v>1</v>
      </c>
    </row>
    <row r="7" spans="1:21">
      <c r="A7" s="23">
        <v>2</v>
      </c>
      <c r="B7" s="11" t="s">
        <v>22</v>
      </c>
      <c r="C7" s="29"/>
      <c r="D7" s="24" t="s">
        <v>37</v>
      </c>
      <c r="E7" s="30" t="s">
        <v>34</v>
      </c>
      <c r="F7" s="11" t="s">
        <v>83</v>
      </c>
      <c r="G7" s="20">
        <f t="shared" si="0"/>
        <v>1</v>
      </c>
      <c r="H7" s="14">
        <v>2</v>
      </c>
      <c r="I7" s="14">
        <v>0</v>
      </c>
      <c r="J7" s="14">
        <v>2</v>
      </c>
      <c r="K7" s="14">
        <v>0</v>
      </c>
      <c r="L7" s="14">
        <v>0</v>
      </c>
      <c r="M7" s="13">
        <v>0</v>
      </c>
      <c r="N7" s="15">
        <f t="shared" si="1"/>
        <v>0</v>
      </c>
      <c r="O7" s="16">
        <v>1</v>
      </c>
      <c r="P7" s="16">
        <v>1</v>
      </c>
      <c r="Q7" s="15">
        <f t="shared" si="2"/>
        <v>1</v>
      </c>
      <c r="R7" s="16">
        <v>0</v>
      </c>
      <c r="S7" s="15">
        <f t="shared" si="3"/>
        <v>0</v>
      </c>
      <c r="T7" s="16">
        <f t="shared" si="4"/>
        <v>1</v>
      </c>
      <c r="U7" s="15">
        <f t="shared" si="5"/>
        <v>1</v>
      </c>
    </row>
    <row r="8" spans="1:21">
      <c r="A8" s="23">
        <v>3</v>
      </c>
      <c r="B8" s="11" t="s">
        <v>22</v>
      </c>
      <c r="C8" s="29"/>
      <c r="D8" s="25" t="s">
        <v>38</v>
      </c>
      <c r="E8" s="30" t="s">
        <v>30</v>
      </c>
      <c r="F8" s="11" t="s">
        <v>84</v>
      </c>
      <c r="G8" s="20">
        <f t="shared" si="0"/>
        <v>1</v>
      </c>
      <c r="H8" s="14">
        <v>4</v>
      </c>
      <c r="I8" s="14">
        <v>1</v>
      </c>
      <c r="J8" s="14">
        <v>3</v>
      </c>
      <c r="K8" s="14">
        <v>0</v>
      </c>
      <c r="L8" s="14">
        <v>0</v>
      </c>
      <c r="M8" s="13">
        <v>0</v>
      </c>
      <c r="N8" s="15">
        <f t="shared" si="1"/>
        <v>0</v>
      </c>
      <c r="O8" s="16">
        <v>1</v>
      </c>
      <c r="P8" s="16">
        <v>1</v>
      </c>
      <c r="Q8" s="15">
        <f t="shared" si="2"/>
        <v>1</v>
      </c>
      <c r="R8" s="16">
        <v>0</v>
      </c>
      <c r="S8" s="15">
        <f t="shared" si="3"/>
        <v>0</v>
      </c>
      <c r="T8" s="16">
        <f t="shared" si="4"/>
        <v>1</v>
      </c>
      <c r="U8" s="15">
        <f t="shared" si="5"/>
        <v>1</v>
      </c>
    </row>
    <row r="9" spans="1:21">
      <c r="A9" s="23">
        <v>4</v>
      </c>
      <c r="B9" s="11" t="s">
        <v>22</v>
      </c>
      <c r="C9" s="29"/>
      <c r="D9" s="25" t="s">
        <v>39</v>
      </c>
      <c r="E9" s="30" t="s">
        <v>40</v>
      </c>
      <c r="F9" s="11" t="s">
        <v>85</v>
      </c>
      <c r="G9" s="20">
        <f t="shared" si="0"/>
        <v>905.37</v>
      </c>
      <c r="H9" s="14">
        <v>9</v>
      </c>
      <c r="I9" s="14">
        <v>0</v>
      </c>
      <c r="J9" s="14">
        <v>9</v>
      </c>
      <c r="K9" s="14">
        <v>0</v>
      </c>
      <c r="L9" s="14">
        <v>2</v>
      </c>
      <c r="M9" s="13">
        <v>0</v>
      </c>
      <c r="N9" s="15">
        <f t="shared" si="1"/>
        <v>0</v>
      </c>
      <c r="O9" s="16">
        <v>905.37</v>
      </c>
      <c r="P9" s="16">
        <v>905.37</v>
      </c>
      <c r="Q9" s="15">
        <f t="shared" si="2"/>
        <v>1</v>
      </c>
      <c r="R9" s="16">
        <v>0</v>
      </c>
      <c r="S9" s="15">
        <f t="shared" si="3"/>
        <v>0</v>
      </c>
      <c r="T9" s="16">
        <f t="shared" si="4"/>
        <v>905.37</v>
      </c>
      <c r="U9" s="15">
        <f t="shared" si="5"/>
        <v>1</v>
      </c>
    </row>
    <row r="10" spans="1:21">
      <c r="A10" s="23">
        <v>5</v>
      </c>
      <c r="B10" s="11" t="s">
        <v>22</v>
      </c>
      <c r="C10" s="29"/>
      <c r="D10" s="26" t="s">
        <v>86</v>
      </c>
      <c r="E10" s="30" t="s">
        <v>34</v>
      </c>
      <c r="F10" s="11" t="s">
        <v>182</v>
      </c>
      <c r="G10" s="20">
        <f t="shared" si="0"/>
        <v>1</v>
      </c>
      <c r="H10" s="14">
        <v>1</v>
      </c>
      <c r="I10" s="14">
        <v>0</v>
      </c>
      <c r="J10" s="14">
        <v>1</v>
      </c>
      <c r="K10" s="14">
        <v>0</v>
      </c>
      <c r="L10" s="14">
        <v>0</v>
      </c>
      <c r="M10" s="13">
        <v>0</v>
      </c>
      <c r="N10" s="15">
        <f t="shared" si="1"/>
        <v>0</v>
      </c>
      <c r="O10" s="16">
        <v>1</v>
      </c>
      <c r="P10" s="16">
        <v>1</v>
      </c>
      <c r="Q10" s="15">
        <f t="shared" si="2"/>
        <v>1</v>
      </c>
      <c r="R10" s="16">
        <v>0</v>
      </c>
      <c r="S10" s="15">
        <f t="shared" si="3"/>
        <v>0</v>
      </c>
      <c r="T10" s="16">
        <f t="shared" si="4"/>
        <v>1</v>
      </c>
      <c r="U10" s="15">
        <f t="shared" si="5"/>
        <v>1</v>
      </c>
    </row>
    <row r="11" spans="1:21">
      <c r="A11" s="23">
        <v>6</v>
      </c>
      <c r="B11" s="11" t="s">
        <v>22</v>
      </c>
      <c r="C11" s="29"/>
      <c r="D11" s="24" t="s">
        <v>63</v>
      </c>
      <c r="E11" s="30" t="s">
        <v>34</v>
      </c>
      <c r="F11" s="11" t="s">
        <v>88</v>
      </c>
      <c r="G11" s="20">
        <f t="shared" si="0"/>
        <v>543.62</v>
      </c>
      <c r="H11" s="14">
        <v>3</v>
      </c>
      <c r="I11" s="14">
        <v>0</v>
      </c>
      <c r="J11" s="14">
        <v>3</v>
      </c>
      <c r="K11" s="14">
        <v>0</v>
      </c>
      <c r="L11" s="14">
        <v>1</v>
      </c>
      <c r="M11" s="13">
        <v>0</v>
      </c>
      <c r="N11" s="15">
        <f t="shared" si="1"/>
        <v>0</v>
      </c>
      <c r="O11" s="16">
        <v>543.62</v>
      </c>
      <c r="P11" s="16">
        <v>543.62</v>
      </c>
      <c r="Q11" s="15">
        <f t="shared" si="2"/>
        <v>1</v>
      </c>
      <c r="R11" s="16">
        <v>543.62</v>
      </c>
      <c r="S11" s="15">
        <f t="shared" si="3"/>
        <v>1</v>
      </c>
      <c r="T11" s="16">
        <f t="shared" si="4"/>
        <v>0</v>
      </c>
      <c r="U11" s="15">
        <f t="shared" si="5"/>
        <v>0</v>
      </c>
    </row>
    <row r="12" spans="1:21">
      <c r="A12" s="23">
        <v>7</v>
      </c>
      <c r="B12" s="11" t="s">
        <v>22</v>
      </c>
      <c r="C12" s="29"/>
      <c r="D12" s="26" t="s">
        <v>89</v>
      </c>
      <c r="E12" s="27" t="s">
        <v>90</v>
      </c>
      <c r="F12" s="11" t="s">
        <v>91</v>
      </c>
      <c r="G12" s="20">
        <f t="shared" si="0"/>
        <v>1</v>
      </c>
      <c r="H12" s="14">
        <v>2</v>
      </c>
      <c r="I12" s="14">
        <v>0</v>
      </c>
      <c r="J12" s="14">
        <v>2</v>
      </c>
      <c r="K12" s="14">
        <v>0</v>
      </c>
      <c r="L12" s="14">
        <v>0</v>
      </c>
      <c r="M12" s="13">
        <v>0</v>
      </c>
      <c r="N12" s="15">
        <f t="shared" si="1"/>
        <v>0</v>
      </c>
      <c r="O12" s="16">
        <v>1</v>
      </c>
      <c r="P12" s="16">
        <v>1</v>
      </c>
      <c r="Q12" s="15">
        <f t="shared" si="2"/>
        <v>1</v>
      </c>
      <c r="R12" s="16">
        <v>0</v>
      </c>
      <c r="S12" s="15">
        <f t="shared" si="3"/>
        <v>0</v>
      </c>
      <c r="T12" s="16">
        <f t="shared" si="4"/>
        <v>1</v>
      </c>
      <c r="U12" s="15">
        <f t="shared" si="5"/>
        <v>1</v>
      </c>
    </row>
    <row r="13" spans="1:21">
      <c r="A13" s="23">
        <v>8</v>
      </c>
      <c r="B13" s="11" t="s">
        <v>22</v>
      </c>
      <c r="C13" s="31"/>
      <c r="D13" s="12" t="s">
        <v>29</v>
      </c>
      <c r="E13" s="32" t="s">
        <v>30</v>
      </c>
      <c r="F13" s="11" t="s">
        <v>92</v>
      </c>
      <c r="G13" s="20">
        <f t="shared" si="0"/>
        <v>1</v>
      </c>
      <c r="H13" s="14">
        <v>4</v>
      </c>
      <c r="I13" s="14">
        <v>0</v>
      </c>
      <c r="J13" s="14">
        <v>4</v>
      </c>
      <c r="K13" s="14">
        <v>0</v>
      </c>
      <c r="L13" s="14">
        <v>0</v>
      </c>
      <c r="M13" s="13">
        <v>0</v>
      </c>
      <c r="N13" s="15">
        <f t="shared" si="1"/>
        <v>0</v>
      </c>
      <c r="O13" s="16">
        <v>1</v>
      </c>
      <c r="P13" s="16">
        <v>1</v>
      </c>
      <c r="Q13" s="15">
        <f t="shared" si="2"/>
        <v>1</v>
      </c>
      <c r="R13" s="16">
        <v>0</v>
      </c>
      <c r="S13" s="15">
        <f t="shared" si="3"/>
        <v>0</v>
      </c>
      <c r="T13" s="16">
        <f t="shared" si="4"/>
        <v>1</v>
      </c>
      <c r="U13" s="15">
        <f t="shared" si="5"/>
        <v>1</v>
      </c>
    </row>
    <row r="14" spans="1:21">
      <c r="A14" s="23">
        <v>9</v>
      </c>
      <c r="B14" s="11" t="s">
        <v>22</v>
      </c>
      <c r="C14" s="29"/>
      <c r="D14" s="25" t="s">
        <v>41</v>
      </c>
      <c r="E14" s="30" t="s">
        <v>26</v>
      </c>
      <c r="F14" s="11" t="s">
        <v>93</v>
      </c>
      <c r="G14" s="20">
        <f t="shared" si="0"/>
        <v>1</v>
      </c>
      <c r="H14" s="14">
        <v>3</v>
      </c>
      <c r="I14" s="14">
        <v>1</v>
      </c>
      <c r="J14" s="14">
        <v>2</v>
      </c>
      <c r="K14" s="14">
        <v>0</v>
      </c>
      <c r="L14" s="14">
        <v>0</v>
      </c>
      <c r="M14" s="13">
        <v>0</v>
      </c>
      <c r="N14" s="15">
        <f t="shared" si="1"/>
        <v>0</v>
      </c>
      <c r="O14" s="16">
        <v>1</v>
      </c>
      <c r="P14" s="16">
        <v>1</v>
      </c>
      <c r="Q14" s="15">
        <f t="shared" si="2"/>
        <v>1</v>
      </c>
      <c r="R14" s="16">
        <v>0</v>
      </c>
      <c r="S14" s="15">
        <f t="shared" si="3"/>
        <v>0</v>
      </c>
      <c r="T14" s="16">
        <f t="shared" si="4"/>
        <v>1</v>
      </c>
      <c r="U14" s="15">
        <f t="shared" si="5"/>
        <v>1</v>
      </c>
    </row>
    <row r="15" spans="1:21">
      <c r="A15" s="23">
        <v>10</v>
      </c>
      <c r="B15" s="11" t="s">
        <v>22</v>
      </c>
      <c r="C15" s="29"/>
      <c r="D15" s="26" t="s">
        <v>94</v>
      </c>
      <c r="E15" s="30" t="s">
        <v>34</v>
      </c>
      <c r="F15" s="11" t="s">
        <v>95</v>
      </c>
      <c r="G15" s="20">
        <f t="shared" si="0"/>
        <v>1</v>
      </c>
      <c r="H15" s="14">
        <v>2</v>
      </c>
      <c r="I15" s="14">
        <v>0</v>
      </c>
      <c r="J15" s="14">
        <v>2</v>
      </c>
      <c r="K15" s="14">
        <v>0</v>
      </c>
      <c r="L15" s="14">
        <v>0</v>
      </c>
      <c r="M15" s="13">
        <v>0</v>
      </c>
      <c r="N15" s="15">
        <f t="shared" si="1"/>
        <v>0</v>
      </c>
      <c r="O15" s="16">
        <v>1</v>
      </c>
      <c r="P15" s="16">
        <v>1</v>
      </c>
      <c r="Q15" s="15">
        <f t="shared" si="2"/>
        <v>1</v>
      </c>
      <c r="R15" s="16">
        <v>0</v>
      </c>
      <c r="S15" s="15">
        <f t="shared" si="3"/>
        <v>0</v>
      </c>
      <c r="T15" s="16">
        <f t="shared" si="4"/>
        <v>1</v>
      </c>
      <c r="U15" s="15">
        <f t="shared" si="5"/>
        <v>1</v>
      </c>
    </row>
    <row r="16" spans="1:21">
      <c r="A16" s="23">
        <v>11</v>
      </c>
      <c r="B16" s="11" t="s">
        <v>22</v>
      </c>
      <c r="C16" s="29"/>
      <c r="D16" s="26" t="s">
        <v>64</v>
      </c>
      <c r="E16" s="33" t="s">
        <v>51</v>
      </c>
      <c r="F16" s="11" t="s">
        <v>96</v>
      </c>
      <c r="G16" s="20">
        <f t="shared" si="0"/>
        <v>208.06</v>
      </c>
      <c r="H16" s="14">
        <v>8</v>
      </c>
      <c r="I16" s="14">
        <v>1</v>
      </c>
      <c r="J16" s="14">
        <v>7</v>
      </c>
      <c r="K16" s="14">
        <v>1</v>
      </c>
      <c r="L16" s="14">
        <v>1</v>
      </c>
      <c r="M16" s="13">
        <v>1</v>
      </c>
      <c r="N16" s="15">
        <f t="shared" si="1"/>
        <v>0.125</v>
      </c>
      <c r="O16" s="16">
        <v>208.06</v>
      </c>
      <c r="P16" s="16">
        <v>208.06</v>
      </c>
      <c r="Q16" s="15">
        <f t="shared" si="2"/>
        <v>1</v>
      </c>
      <c r="R16" s="16">
        <v>208.06</v>
      </c>
      <c r="S16" s="15">
        <f t="shared" si="3"/>
        <v>1</v>
      </c>
      <c r="T16" s="16">
        <f t="shared" si="4"/>
        <v>0</v>
      </c>
      <c r="U16" s="15">
        <f t="shared" si="5"/>
        <v>0</v>
      </c>
    </row>
    <row r="17" spans="1:21">
      <c r="A17" s="23">
        <v>12</v>
      </c>
      <c r="B17" s="11" t="s">
        <v>22</v>
      </c>
      <c r="C17" s="31"/>
      <c r="D17" s="12" t="s">
        <v>25</v>
      </c>
      <c r="E17" s="32" t="s">
        <v>26</v>
      </c>
      <c r="F17" s="11" t="s">
        <v>97</v>
      </c>
      <c r="G17" s="20">
        <f t="shared" si="0"/>
        <v>1</v>
      </c>
      <c r="H17" s="14">
        <v>2</v>
      </c>
      <c r="I17" s="14">
        <v>1</v>
      </c>
      <c r="J17" s="14">
        <v>1</v>
      </c>
      <c r="K17" s="14">
        <v>0</v>
      </c>
      <c r="L17" s="14">
        <v>0</v>
      </c>
      <c r="M17" s="13">
        <v>0</v>
      </c>
      <c r="N17" s="15">
        <f t="shared" si="1"/>
        <v>0</v>
      </c>
      <c r="O17" s="16">
        <v>1</v>
      </c>
      <c r="P17" s="16">
        <v>1</v>
      </c>
      <c r="Q17" s="15">
        <f t="shared" si="2"/>
        <v>1</v>
      </c>
      <c r="R17" s="16">
        <v>0</v>
      </c>
      <c r="S17" s="15">
        <f t="shared" si="3"/>
        <v>0</v>
      </c>
      <c r="T17" s="16">
        <f t="shared" si="4"/>
        <v>1</v>
      </c>
      <c r="U17" s="15">
        <f t="shared" si="5"/>
        <v>1</v>
      </c>
    </row>
    <row r="18" spans="1:21">
      <c r="A18" s="23">
        <v>13</v>
      </c>
      <c r="B18" s="11" t="s">
        <v>22</v>
      </c>
      <c r="C18" s="29"/>
      <c r="D18" s="26" t="s">
        <v>65</v>
      </c>
      <c r="E18" s="34" t="s">
        <v>30</v>
      </c>
      <c r="F18" s="11" t="s">
        <v>98</v>
      </c>
      <c r="G18" s="20">
        <f t="shared" si="0"/>
        <v>1</v>
      </c>
      <c r="H18" s="14">
        <v>4</v>
      </c>
      <c r="I18" s="14">
        <v>1</v>
      </c>
      <c r="J18" s="14">
        <v>3</v>
      </c>
      <c r="K18" s="14">
        <v>0</v>
      </c>
      <c r="L18" s="14">
        <v>0</v>
      </c>
      <c r="M18" s="13">
        <v>0</v>
      </c>
      <c r="N18" s="15">
        <f t="shared" si="1"/>
        <v>0</v>
      </c>
      <c r="O18" s="16">
        <v>1</v>
      </c>
      <c r="P18" s="16">
        <v>1</v>
      </c>
      <c r="Q18" s="15">
        <f t="shared" si="2"/>
        <v>1</v>
      </c>
      <c r="R18" s="16">
        <v>0</v>
      </c>
      <c r="S18" s="15">
        <f t="shared" si="3"/>
        <v>0</v>
      </c>
      <c r="T18" s="16">
        <f t="shared" si="4"/>
        <v>1</v>
      </c>
      <c r="U18" s="15">
        <f t="shared" si="5"/>
        <v>1</v>
      </c>
    </row>
    <row r="19" spans="1:21">
      <c r="A19" s="23">
        <v>14</v>
      </c>
      <c r="B19" s="11" t="s">
        <v>22</v>
      </c>
      <c r="C19" s="29"/>
      <c r="D19" s="22" t="s">
        <v>66</v>
      </c>
      <c r="E19" s="30" t="s">
        <v>34</v>
      </c>
      <c r="F19" s="11" t="s">
        <v>99</v>
      </c>
      <c r="G19" s="20">
        <f t="shared" si="0"/>
        <v>893.99</v>
      </c>
      <c r="H19" s="14">
        <v>3</v>
      </c>
      <c r="I19" s="14">
        <v>1</v>
      </c>
      <c r="J19" s="14">
        <v>1</v>
      </c>
      <c r="K19" s="14">
        <v>1</v>
      </c>
      <c r="L19" s="14">
        <v>1</v>
      </c>
      <c r="M19" s="13">
        <v>1</v>
      </c>
      <c r="N19" s="15">
        <f t="shared" si="1"/>
        <v>0.33333333333333331</v>
      </c>
      <c r="O19" s="16">
        <v>893.99</v>
      </c>
      <c r="P19" s="16">
        <v>893.99</v>
      </c>
      <c r="Q19" s="15">
        <f t="shared" si="2"/>
        <v>1</v>
      </c>
      <c r="R19" s="16">
        <v>0</v>
      </c>
      <c r="S19" s="15">
        <f t="shared" si="3"/>
        <v>0</v>
      </c>
      <c r="T19" s="16">
        <f t="shared" si="4"/>
        <v>893.99</v>
      </c>
      <c r="U19" s="15">
        <f t="shared" si="5"/>
        <v>1</v>
      </c>
    </row>
    <row r="20" spans="1:21">
      <c r="A20" s="23">
        <v>15</v>
      </c>
      <c r="B20" s="11" t="s">
        <v>22</v>
      </c>
      <c r="C20" s="29"/>
      <c r="D20" s="26" t="s">
        <v>100</v>
      </c>
      <c r="E20" s="30" t="s">
        <v>34</v>
      </c>
      <c r="F20" s="11" t="s">
        <v>101</v>
      </c>
      <c r="G20" s="20">
        <f t="shared" si="0"/>
        <v>1</v>
      </c>
      <c r="H20" s="14">
        <v>3</v>
      </c>
      <c r="I20" s="14">
        <v>0</v>
      </c>
      <c r="J20" s="14">
        <v>3</v>
      </c>
      <c r="K20" s="14">
        <v>0</v>
      </c>
      <c r="L20" s="14">
        <v>0</v>
      </c>
      <c r="M20" s="13">
        <v>0</v>
      </c>
      <c r="N20" s="15">
        <f t="shared" si="1"/>
        <v>0</v>
      </c>
      <c r="O20" s="16">
        <v>1</v>
      </c>
      <c r="P20" s="16">
        <v>1</v>
      </c>
      <c r="Q20" s="15">
        <f t="shared" si="2"/>
        <v>1</v>
      </c>
      <c r="R20" s="16">
        <v>0</v>
      </c>
      <c r="S20" s="15">
        <f t="shared" si="3"/>
        <v>0</v>
      </c>
      <c r="T20" s="16">
        <f t="shared" si="4"/>
        <v>1</v>
      </c>
      <c r="U20" s="15">
        <f t="shared" si="5"/>
        <v>1</v>
      </c>
    </row>
    <row r="21" spans="1:21">
      <c r="A21" s="23">
        <v>16</v>
      </c>
      <c r="B21" s="11" t="s">
        <v>22</v>
      </c>
      <c r="C21" s="29"/>
      <c r="D21" s="24" t="s">
        <v>42</v>
      </c>
      <c r="E21" s="30" t="s">
        <v>43</v>
      </c>
      <c r="F21" s="11" t="s">
        <v>183</v>
      </c>
      <c r="G21" s="20">
        <f t="shared" si="0"/>
        <v>1</v>
      </c>
      <c r="H21" s="14">
        <v>7</v>
      </c>
      <c r="I21" s="14">
        <v>1</v>
      </c>
      <c r="J21" s="14">
        <v>6</v>
      </c>
      <c r="K21" s="14">
        <v>0</v>
      </c>
      <c r="L21" s="14">
        <v>0</v>
      </c>
      <c r="M21" s="13">
        <v>0</v>
      </c>
      <c r="N21" s="15">
        <f t="shared" si="1"/>
        <v>0</v>
      </c>
      <c r="O21" s="16">
        <v>1</v>
      </c>
      <c r="P21" s="16">
        <v>1</v>
      </c>
      <c r="Q21" s="15">
        <f t="shared" si="2"/>
        <v>1</v>
      </c>
      <c r="R21" s="16">
        <v>0</v>
      </c>
      <c r="S21" s="15">
        <f t="shared" si="3"/>
        <v>0</v>
      </c>
      <c r="T21" s="16">
        <f t="shared" si="4"/>
        <v>1</v>
      </c>
      <c r="U21" s="15">
        <f t="shared" si="5"/>
        <v>1</v>
      </c>
    </row>
    <row r="22" spans="1:21">
      <c r="A22" s="23">
        <v>17</v>
      </c>
      <c r="B22" s="11" t="s">
        <v>22</v>
      </c>
      <c r="C22" s="31"/>
      <c r="D22" s="12" t="s">
        <v>23</v>
      </c>
      <c r="E22" s="32" t="s">
        <v>24</v>
      </c>
      <c r="F22" s="11" t="s">
        <v>103</v>
      </c>
      <c r="G22" s="20">
        <f t="shared" si="0"/>
        <v>1777.46</v>
      </c>
      <c r="H22" s="14">
        <v>10</v>
      </c>
      <c r="I22" s="14">
        <v>2</v>
      </c>
      <c r="J22" s="14">
        <v>6</v>
      </c>
      <c r="K22" s="14">
        <v>2</v>
      </c>
      <c r="L22" s="14">
        <v>2</v>
      </c>
      <c r="M22" s="13">
        <v>2</v>
      </c>
      <c r="N22" s="15">
        <f t="shared" si="1"/>
        <v>0.2</v>
      </c>
      <c r="O22" s="16">
        <v>1777.46</v>
      </c>
      <c r="P22" s="16">
        <v>1777.46</v>
      </c>
      <c r="Q22" s="15">
        <f t="shared" si="2"/>
        <v>1</v>
      </c>
      <c r="R22" s="16">
        <v>1777.46</v>
      </c>
      <c r="S22" s="15">
        <f t="shared" si="3"/>
        <v>1</v>
      </c>
      <c r="T22" s="16">
        <f t="shared" si="4"/>
        <v>0</v>
      </c>
      <c r="U22" s="15">
        <f t="shared" si="5"/>
        <v>0</v>
      </c>
    </row>
    <row r="23" spans="1:21">
      <c r="A23" s="23">
        <v>18</v>
      </c>
      <c r="B23" s="11" t="s">
        <v>22</v>
      </c>
      <c r="C23" s="31"/>
      <c r="D23" s="25" t="s">
        <v>44</v>
      </c>
      <c r="E23" s="30" t="s">
        <v>40</v>
      </c>
      <c r="F23" s="11" t="s">
        <v>104</v>
      </c>
      <c r="G23" s="20">
        <f t="shared" si="0"/>
        <v>1</v>
      </c>
      <c r="H23" s="14">
        <v>7</v>
      </c>
      <c r="I23" s="14">
        <v>0</v>
      </c>
      <c r="J23" s="14">
        <v>7</v>
      </c>
      <c r="K23" s="14">
        <v>0</v>
      </c>
      <c r="L23" s="14">
        <v>0</v>
      </c>
      <c r="M23" s="13">
        <v>0</v>
      </c>
      <c r="N23" s="15">
        <f t="shared" si="1"/>
        <v>0</v>
      </c>
      <c r="O23" s="16">
        <v>1</v>
      </c>
      <c r="P23" s="16">
        <v>1</v>
      </c>
      <c r="Q23" s="15">
        <f t="shared" si="2"/>
        <v>1</v>
      </c>
      <c r="R23" s="16">
        <v>0</v>
      </c>
      <c r="S23" s="15">
        <f t="shared" si="3"/>
        <v>0</v>
      </c>
      <c r="T23" s="16">
        <f t="shared" si="4"/>
        <v>1</v>
      </c>
      <c r="U23" s="15">
        <f t="shared" si="5"/>
        <v>1</v>
      </c>
    </row>
    <row r="24" spans="1:21">
      <c r="A24" s="23">
        <v>19</v>
      </c>
      <c r="B24" s="11" t="s">
        <v>22</v>
      </c>
      <c r="C24" s="31"/>
      <c r="D24" s="26" t="s">
        <v>105</v>
      </c>
      <c r="E24" s="24" t="s">
        <v>47</v>
      </c>
      <c r="F24" s="11" t="s">
        <v>106</v>
      </c>
      <c r="G24" s="20">
        <f t="shared" si="0"/>
        <v>1</v>
      </c>
      <c r="H24" s="14">
        <v>3</v>
      </c>
      <c r="I24" s="14">
        <v>0</v>
      </c>
      <c r="J24" s="14">
        <v>3</v>
      </c>
      <c r="K24" s="14">
        <v>0</v>
      </c>
      <c r="L24" s="14">
        <v>0</v>
      </c>
      <c r="M24" s="13">
        <v>0</v>
      </c>
      <c r="N24" s="15">
        <f t="shared" si="1"/>
        <v>0</v>
      </c>
      <c r="O24" s="16">
        <v>1</v>
      </c>
      <c r="P24" s="16">
        <v>1</v>
      </c>
      <c r="Q24" s="15">
        <f t="shared" si="2"/>
        <v>1</v>
      </c>
      <c r="R24" s="16">
        <v>0</v>
      </c>
      <c r="S24" s="15">
        <f t="shared" si="3"/>
        <v>0</v>
      </c>
      <c r="T24" s="16">
        <f t="shared" si="4"/>
        <v>1</v>
      </c>
      <c r="U24" s="15">
        <f t="shared" si="5"/>
        <v>1</v>
      </c>
    </row>
    <row r="25" spans="1:21">
      <c r="A25" s="23">
        <v>20</v>
      </c>
      <c r="B25" s="11" t="s">
        <v>22</v>
      </c>
      <c r="C25" s="31"/>
      <c r="D25" s="12" t="s">
        <v>31</v>
      </c>
      <c r="E25" s="32" t="s">
        <v>32</v>
      </c>
      <c r="F25" s="11" t="s">
        <v>107</v>
      </c>
      <c r="G25" s="20">
        <f t="shared" si="0"/>
        <v>3286.6</v>
      </c>
      <c r="H25" s="14">
        <v>8</v>
      </c>
      <c r="I25" s="14">
        <v>1</v>
      </c>
      <c r="J25" s="14">
        <v>7</v>
      </c>
      <c r="K25" s="14">
        <v>1</v>
      </c>
      <c r="L25" s="14">
        <v>3</v>
      </c>
      <c r="M25" s="13">
        <v>1</v>
      </c>
      <c r="N25" s="15">
        <f t="shared" si="1"/>
        <v>0.125</v>
      </c>
      <c r="O25" s="16">
        <v>3286.6</v>
      </c>
      <c r="P25" s="16">
        <v>3286.6</v>
      </c>
      <c r="Q25" s="15">
        <f t="shared" si="2"/>
        <v>1</v>
      </c>
      <c r="R25" s="16">
        <v>3286.6</v>
      </c>
      <c r="S25" s="15">
        <f t="shared" si="3"/>
        <v>1</v>
      </c>
      <c r="T25" s="16">
        <f t="shared" si="4"/>
        <v>0</v>
      </c>
      <c r="U25" s="15">
        <f t="shared" si="5"/>
        <v>0</v>
      </c>
    </row>
    <row r="26" spans="1:21">
      <c r="A26" s="23">
        <v>21</v>
      </c>
      <c r="B26" s="11" t="s">
        <v>22</v>
      </c>
      <c r="C26" s="31"/>
      <c r="D26" s="28" t="s">
        <v>108</v>
      </c>
      <c r="E26" s="30" t="s">
        <v>34</v>
      </c>
      <c r="F26" s="11" t="s">
        <v>109</v>
      </c>
      <c r="G26" s="20">
        <f t="shared" si="0"/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3">
        <v>0</v>
      </c>
      <c r="N26" s="15">
        <f t="shared" si="1"/>
        <v>0</v>
      </c>
      <c r="O26" s="16">
        <v>0</v>
      </c>
      <c r="P26" s="16">
        <v>0</v>
      </c>
      <c r="Q26" s="15">
        <f t="shared" si="2"/>
        <v>0</v>
      </c>
      <c r="R26" s="16">
        <v>0</v>
      </c>
      <c r="S26" s="15">
        <f t="shared" si="3"/>
        <v>0</v>
      </c>
      <c r="T26" s="16">
        <f t="shared" si="4"/>
        <v>0</v>
      </c>
      <c r="U26" s="15">
        <f t="shared" si="5"/>
        <v>0</v>
      </c>
    </row>
    <row r="27" spans="1:21">
      <c r="A27" s="23">
        <v>22</v>
      </c>
      <c r="B27" s="11" t="s">
        <v>22</v>
      </c>
      <c r="C27" s="31"/>
      <c r="D27" s="22" t="s">
        <v>45</v>
      </c>
      <c r="E27" s="30" t="s">
        <v>34</v>
      </c>
      <c r="F27" s="11" t="s">
        <v>110</v>
      </c>
      <c r="G27" s="20">
        <f t="shared" si="0"/>
        <v>1</v>
      </c>
      <c r="H27" s="14">
        <v>4</v>
      </c>
      <c r="I27" s="14">
        <v>2</v>
      </c>
      <c r="J27" s="14">
        <v>2</v>
      </c>
      <c r="K27" s="14">
        <v>0</v>
      </c>
      <c r="L27" s="14">
        <v>0</v>
      </c>
      <c r="M27" s="13">
        <v>0</v>
      </c>
      <c r="N27" s="15">
        <f t="shared" si="1"/>
        <v>0</v>
      </c>
      <c r="O27" s="16">
        <v>1</v>
      </c>
      <c r="P27" s="16">
        <v>1</v>
      </c>
      <c r="Q27" s="15">
        <f t="shared" si="2"/>
        <v>1</v>
      </c>
      <c r="R27" s="16">
        <v>0</v>
      </c>
      <c r="S27" s="15">
        <f t="shared" si="3"/>
        <v>0</v>
      </c>
      <c r="T27" s="16">
        <f t="shared" si="4"/>
        <v>1</v>
      </c>
      <c r="U27" s="15">
        <f t="shared" si="5"/>
        <v>1</v>
      </c>
    </row>
    <row r="28" spans="1:21">
      <c r="A28" s="23">
        <v>23</v>
      </c>
      <c r="B28" s="11" t="s">
        <v>22</v>
      </c>
      <c r="C28" s="31"/>
      <c r="D28" s="25" t="s">
        <v>46</v>
      </c>
      <c r="E28" s="30" t="s">
        <v>47</v>
      </c>
      <c r="F28" s="11" t="s">
        <v>111</v>
      </c>
      <c r="G28" s="20">
        <f t="shared" si="0"/>
        <v>1</v>
      </c>
      <c r="H28" s="14">
        <v>10</v>
      </c>
      <c r="I28" s="14">
        <v>1</v>
      </c>
      <c r="J28" s="14">
        <v>6</v>
      </c>
      <c r="K28" s="14">
        <v>0</v>
      </c>
      <c r="L28" s="14">
        <v>0</v>
      </c>
      <c r="M28" s="13">
        <v>0</v>
      </c>
      <c r="N28" s="15">
        <f t="shared" si="1"/>
        <v>0</v>
      </c>
      <c r="O28" s="16">
        <v>1</v>
      </c>
      <c r="P28" s="16">
        <v>1</v>
      </c>
      <c r="Q28" s="15">
        <f t="shared" si="2"/>
        <v>1</v>
      </c>
      <c r="R28" s="16">
        <v>0</v>
      </c>
      <c r="S28" s="15">
        <f t="shared" si="3"/>
        <v>0</v>
      </c>
      <c r="T28" s="16">
        <f t="shared" si="4"/>
        <v>1</v>
      </c>
      <c r="U28" s="15">
        <f t="shared" si="5"/>
        <v>1</v>
      </c>
    </row>
    <row r="29" spans="1:21">
      <c r="A29" s="23">
        <v>24</v>
      </c>
      <c r="B29" s="11" t="s">
        <v>22</v>
      </c>
      <c r="C29" s="31"/>
      <c r="D29" s="25" t="s">
        <v>48</v>
      </c>
      <c r="E29" s="30" t="s">
        <v>26</v>
      </c>
      <c r="F29" s="11" t="s">
        <v>112</v>
      </c>
      <c r="G29" s="20">
        <f t="shared" si="0"/>
        <v>1</v>
      </c>
      <c r="H29" s="14">
        <v>3</v>
      </c>
      <c r="I29" s="14">
        <v>2</v>
      </c>
      <c r="J29" s="14">
        <v>1</v>
      </c>
      <c r="K29" s="14">
        <v>0</v>
      </c>
      <c r="L29" s="14">
        <v>0</v>
      </c>
      <c r="M29" s="13">
        <v>0</v>
      </c>
      <c r="N29" s="15">
        <f t="shared" si="1"/>
        <v>0</v>
      </c>
      <c r="O29" s="16">
        <v>1</v>
      </c>
      <c r="P29" s="16">
        <v>1</v>
      </c>
      <c r="Q29" s="15">
        <f t="shared" si="2"/>
        <v>1</v>
      </c>
      <c r="R29" s="16">
        <v>0</v>
      </c>
      <c r="S29" s="15">
        <f t="shared" si="3"/>
        <v>0</v>
      </c>
      <c r="T29" s="16">
        <f t="shared" si="4"/>
        <v>1</v>
      </c>
      <c r="U29" s="15">
        <f t="shared" si="5"/>
        <v>1</v>
      </c>
    </row>
    <row r="30" spans="1:21">
      <c r="A30" s="23">
        <v>25</v>
      </c>
      <c r="B30" s="11" t="s">
        <v>22</v>
      </c>
      <c r="C30" s="31"/>
      <c r="D30" s="26" t="s">
        <v>113</v>
      </c>
      <c r="E30" s="30" t="s">
        <v>34</v>
      </c>
      <c r="F30" s="11" t="s">
        <v>114</v>
      </c>
      <c r="G30" s="20">
        <f t="shared" si="0"/>
        <v>1</v>
      </c>
      <c r="H30" s="14">
        <v>2</v>
      </c>
      <c r="I30" s="14">
        <v>0</v>
      </c>
      <c r="J30" s="14">
        <v>2</v>
      </c>
      <c r="K30" s="14">
        <v>0</v>
      </c>
      <c r="L30" s="14">
        <v>0</v>
      </c>
      <c r="M30" s="13">
        <v>0</v>
      </c>
      <c r="N30" s="15">
        <f t="shared" si="1"/>
        <v>0</v>
      </c>
      <c r="O30" s="16">
        <v>1</v>
      </c>
      <c r="P30" s="16">
        <v>1</v>
      </c>
      <c r="Q30" s="15">
        <f t="shared" si="2"/>
        <v>1</v>
      </c>
      <c r="R30" s="16">
        <v>0</v>
      </c>
      <c r="S30" s="15">
        <f t="shared" si="3"/>
        <v>0</v>
      </c>
      <c r="T30" s="16">
        <f t="shared" si="4"/>
        <v>1</v>
      </c>
      <c r="U30" s="15">
        <f t="shared" si="5"/>
        <v>1</v>
      </c>
    </row>
    <row r="31" spans="1:21">
      <c r="A31" s="23">
        <v>26</v>
      </c>
      <c r="B31" s="11" t="s">
        <v>22</v>
      </c>
      <c r="C31" s="31"/>
      <c r="D31" s="22" t="s">
        <v>49</v>
      </c>
      <c r="E31" s="30" t="s">
        <v>34</v>
      </c>
      <c r="F31" s="11" t="s">
        <v>115</v>
      </c>
      <c r="G31" s="20">
        <f t="shared" si="0"/>
        <v>1</v>
      </c>
      <c r="H31" s="14">
        <v>4</v>
      </c>
      <c r="I31" s="14">
        <v>1</v>
      </c>
      <c r="J31" s="14">
        <v>3</v>
      </c>
      <c r="K31" s="14">
        <v>0</v>
      </c>
      <c r="L31" s="14">
        <v>0</v>
      </c>
      <c r="M31" s="13">
        <v>0</v>
      </c>
      <c r="N31" s="15">
        <f t="shared" si="1"/>
        <v>0</v>
      </c>
      <c r="O31" s="16">
        <v>1</v>
      </c>
      <c r="P31" s="16">
        <v>1</v>
      </c>
      <c r="Q31" s="15">
        <f t="shared" si="2"/>
        <v>1</v>
      </c>
      <c r="R31" s="16">
        <v>0</v>
      </c>
      <c r="S31" s="15">
        <f t="shared" si="3"/>
        <v>0</v>
      </c>
      <c r="T31" s="16">
        <f t="shared" si="4"/>
        <v>1</v>
      </c>
      <c r="U31" s="15">
        <f t="shared" si="5"/>
        <v>1</v>
      </c>
    </row>
    <row r="32" spans="1:21">
      <c r="A32" s="23">
        <v>27</v>
      </c>
      <c r="B32" s="11" t="s">
        <v>22</v>
      </c>
      <c r="C32" s="31"/>
      <c r="D32" s="26" t="s">
        <v>116</v>
      </c>
      <c r="E32" s="30" t="s">
        <v>34</v>
      </c>
      <c r="F32" s="11" t="s">
        <v>117</v>
      </c>
      <c r="G32" s="20">
        <f t="shared" si="0"/>
        <v>1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3">
        <v>0</v>
      </c>
      <c r="N32" s="15">
        <f t="shared" si="1"/>
        <v>0</v>
      </c>
      <c r="O32" s="16">
        <v>1</v>
      </c>
      <c r="P32" s="16">
        <v>1</v>
      </c>
      <c r="Q32" s="15">
        <f t="shared" si="2"/>
        <v>1</v>
      </c>
      <c r="R32" s="16">
        <v>0</v>
      </c>
      <c r="S32" s="15">
        <f t="shared" si="3"/>
        <v>0</v>
      </c>
      <c r="T32" s="16">
        <f t="shared" si="4"/>
        <v>1</v>
      </c>
      <c r="U32" s="15">
        <f t="shared" si="5"/>
        <v>1</v>
      </c>
    </row>
    <row r="33" spans="1:21">
      <c r="A33" s="23">
        <v>28</v>
      </c>
      <c r="B33" s="11" t="s">
        <v>22</v>
      </c>
      <c r="C33" s="31"/>
      <c r="D33" s="22" t="s">
        <v>67</v>
      </c>
      <c r="E33" s="30" t="s">
        <v>34</v>
      </c>
      <c r="F33" s="11" t="s">
        <v>118</v>
      </c>
      <c r="G33" s="20">
        <f t="shared" si="0"/>
        <v>1</v>
      </c>
      <c r="H33" s="14">
        <v>1</v>
      </c>
      <c r="I33" s="14">
        <v>0</v>
      </c>
      <c r="J33" s="14">
        <v>1</v>
      </c>
      <c r="K33" s="14">
        <v>0</v>
      </c>
      <c r="L33" s="14">
        <v>0</v>
      </c>
      <c r="M33" s="13">
        <v>0</v>
      </c>
      <c r="N33" s="15">
        <f t="shared" si="1"/>
        <v>0</v>
      </c>
      <c r="O33" s="16">
        <v>1</v>
      </c>
      <c r="P33" s="16">
        <v>1</v>
      </c>
      <c r="Q33" s="15">
        <f t="shared" si="2"/>
        <v>1</v>
      </c>
      <c r="R33" s="16">
        <v>0</v>
      </c>
      <c r="S33" s="15">
        <f t="shared" si="3"/>
        <v>0</v>
      </c>
      <c r="T33" s="16">
        <f t="shared" si="4"/>
        <v>1</v>
      </c>
      <c r="U33" s="15">
        <f t="shared" si="5"/>
        <v>1</v>
      </c>
    </row>
    <row r="34" spans="1:21">
      <c r="A34" s="23">
        <v>29</v>
      </c>
      <c r="B34" s="11" t="s">
        <v>22</v>
      </c>
      <c r="C34" s="31"/>
      <c r="D34" s="25" t="s">
        <v>50</v>
      </c>
      <c r="E34" s="35" t="s">
        <v>51</v>
      </c>
      <c r="F34" s="11" t="s">
        <v>119</v>
      </c>
      <c r="G34" s="20">
        <f t="shared" si="0"/>
        <v>1</v>
      </c>
      <c r="H34" s="14">
        <v>3</v>
      </c>
      <c r="I34" s="14">
        <v>0</v>
      </c>
      <c r="J34" s="14">
        <v>3</v>
      </c>
      <c r="K34" s="14">
        <v>0</v>
      </c>
      <c r="L34" s="14">
        <v>0</v>
      </c>
      <c r="M34" s="13">
        <v>0</v>
      </c>
      <c r="N34" s="15">
        <f t="shared" si="1"/>
        <v>0</v>
      </c>
      <c r="O34" s="16">
        <v>1</v>
      </c>
      <c r="P34" s="16">
        <v>1</v>
      </c>
      <c r="Q34" s="15">
        <f t="shared" si="2"/>
        <v>1</v>
      </c>
      <c r="R34" s="16">
        <v>0</v>
      </c>
      <c r="S34" s="15">
        <f t="shared" si="3"/>
        <v>0</v>
      </c>
      <c r="T34" s="16">
        <f t="shared" si="4"/>
        <v>1</v>
      </c>
      <c r="U34" s="15">
        <f t="shared" si="5"/>
        <v>1</v>
      </c>
    </row>
    <row r="35" spans="1:21">
      <c r="A35" s="23">
        <v>30</v>
      </c>
      <c r="B35" s="11" t="s">
        <v>22</v>
      </c>
      <c r="C35" s="31"/>
      <c r="D35" s="22" t="s">
        <v>68</v>
      </c>
      <c r="E35" s="30" t="s">
        <v>34</v>
      </c>
      <c r="F35" s="11" t="s">
        <v>120</v>
      </c>
      <c r="G35" s="20">
        <f t="shared" si="0"/>
        <v>1</v>
      </c>
      <c r="H35" s="14">
        <v>2</v>
      </c>
      <c r="I35" s="14">
        <v>0</v>
      </c>
      <c r="J35" s="14">
        <v>2</v>
      </c>
      <c r="K35" s="14">
        <v>0</v>
      </c>
      <c r="L35" s="14">
        <v>0</v>
      </c>
      <c r="M35" s="13">
        <v>0</v>
      </c>
      <c r="N35" s="15">
        <f t="shared" si="1"/>
        <v>0</v>
      </c>
      <c r="O35" s="16">
        <v>1</v>
      </c>
      <c r="P35" s="16">
        <v>1</v>
      </c>
      <c r="Q35" s="15">
        <f t="shared" si="2"/>
        <v>1</v>
      </c>
      <c r="R35" s="16">
        <v>0</v>
      </c>
      <c r="S35" s="15">
        <f t="shared" si="3"/>
        <v>0</v>
      </c>
      <c r="T35" s="16">
        <f t="shared" si="4"/>
        <v>1</v>
      </c>
      <c r="U35" s="15">
        <f t="shared" si="5"/>
        <v>1</v>
      </c>
    </row>
    <row r="36" spans="1:21">
      <c r="A36" s="23">
        <v>31</v>
      </c>
      <c r="B36" s="11" t="s">
        <v>22</v>
      </c>
      <c r="C36" s="31"/>
      <c r="D36" s="24" t="s">
        <v>69</v>
      </c>
      <c r="E36" s="30" t="s">
        <v>47</v>
      </c>
      <c r="F36" s="11" t="s">
        <v>121</v>
      </c>
      <c r="G36" s="20">
        <f t="shared" si="0"/>
        <v>1</v>
      </c>
      <c r="H36" s="14">
        <v>4</v>
      </c>
      <c r="I36" s="14">
        <v>2</v>
      </c>
      <c r="J36" s="14">
        <v>2</v>
      </c>
      <c r="K36" s="14">
        <v>0</v>
      </c>
      <c r="L36" s="14">
        <v>0</v>
      </c>
      <c r="M36" s="13">
        <v>0</v>
      </c>
      <c r="N36" s="15">
        <f t="shared" si="1"/>
        <v>0</v>
      </c>
      <c r="O36" s="16">
        <v>1</v>
      </c>
      <c r="P36" s="16">
        <v>1</v>
      </c>
      <c r="Q36" s="15">
        <f t="shared" si="2"/>
        <v>1</v>
      </c>
      <c r="R36" s="16">
        <v>0</v>
      </c>
      <c r="S36" s="15">
        <f t="shared" si="3"/>
        <v>0</v>
      </c>
      <c r="T36" s="16">
        <f t="shared" si="4"/>
        <v>1</v>
      </c>
      <c r="U36" s="15">
        <f t="shared" si="5"/>
        <v>1</v>
      </c>
    </row>
    <row r="37" spans="1:21">
      <c r="A37" s="23">
        <v>32</v>
      </c>
      <c r="B37" s="11" t="s">
        <v>22</v>
      </c>
      <c r="C37" s="31"/>
      <c r="D37" s="26" t="s">
        <v>122</v>
      </c>
      <c r="E37" s="30" t="s">
        <v>34</v>
      </c>
      <c r="F37" s="11" t="s">
        <v>123</v>
      </c>
      <c r="G37" s="20">
        <f t="shared" si="0"/>
        <v>1</v>
      </c>
      <c r="H37" s="14">
        <v>1</v>
      </c>
      <c r="I37" s="14">
        <v>0</v>
      </c>
      <c r="J37" s="14">
        <v>1</v>
      </c>
      <c r="K37" s="14">
        <v>0</v>
      </c>
      <c r="L37" s="14">
        <v>0</v>
      </c>
      <c r="M37" s="13">
        <v>0</v>
      </c>
      <c r="N37" s="15">
        <f t="shared" si="1"/>
        <v>0</v>
      </c>
      <c r="O37" s="16">
        <v>1</v>
      </c>
      <c r="P37" s="16">
        <v>1</v>
      </c>
      <c r="Q37" s="15">
        <f t="shared" si="2"/>
        <v>1</v>
      </c>
      <c r="R37" s="16">
        <v>0</v>
      </c>
      <c r="S37" s="15">
        <f t="shared" si="3"/>
        <v>0</v>
      </c>
      <c r="T37" s="16">
        <f t="shared" si="4"/>
        <v>1</v>
      </c>
      <c r="U37" s="15">
        <f t="shared" si="5"/>
        <v>1</v>
      </c>
    </row>
    <row r="38" spans="1:21">
      <c r="A38" s="23">
        <v>33</v>
      </c>
      <c r="B38" s="11" t="s">
        <v>22</v>
      </c>
      <c r="C38" s="31"/>
      <c r="D38" s="22" t="s">
        <v>70</v>
      </c>
      <c r="E38" s="30" t="s">
        <v>34</v>
      </c>
      <c r="F38" s="11" t="s">
        <v>124</v>
      </c>
      <c r="G38" s="20">
        <f t="shared" ref="G38:G73" si="6">(P38)</f>
        <v>1</v>
      </c>
      <c r="H38" s="14">
        <v>2</v>
      </c>
      <c r="I38" s="14">
        <v>0</v>
      </c>
      <c r="J38" s="14">
        <v>2</v>
      </c>
      <c r="K38" s="14">
        <v>0</v>
      </c>
      <c r="L38" s="14">
        <v>0</v>
      </c>
      <c r="M38" s="13">
        <v>0</v>
      </c>
      <c r="N38" s="15">
        <f t="shared" ref="N38:N74" si="7">IF(H38=0,0,K38/H38)</f>
        <v>0</v>
      </c>
      <c r="O38" s="16">
        <v>1</v>
      </c>
      <c r="P38" s="16">
        <v>1</v>
      </c>
      <c r="Q38" s="15">
        <f t="shared" ref="Q38:Q69" si="8">IF(O38=0,0,P38/O38)</f>
        <v>1</v>
      </c>
      <c r="R38" s="16">
        <v>0</v>
      </c>
      <c r="S38" s="15">
        <f t="shared" ref="S38:S69" si="9">IF(P38=0,0,R38/P38)</f>
        <v>0</v>
      </c>
      <c r="T38" s="16">
        <f t="shared" ref="T38:T73" si="10">(P38-R38)</f>
        <v>1</v>
      </c>
      <c r="U38" s="15">
        <f t="shared" ref="U38:U69" si="11">IF(P38=0,0,T38/P38)</f>
        <v>1</v>
      </c>
    </row>
    <row r="39" spans="1:21">
      <c r="A39" s="23">
        <v>34</v>
      </c>
      <c r="B39" s="11" t="s">
        <v>22</v>
      </c>
      <c r="C39" s="31"/>
      <c r="D39" s="25" t="s">
        <v>52</v>
      </c>
      <c r="E39" s="30" t="s">
        <v>30</v>
      </c>
      <c r="F39" s="11" t="s">
        <v>125</v>
      </c>
      <c r="G39" s="20">
        <f t="shared" si="6"/>
        <v>1</v>
      </c>
      <c r="H39" s="14">
        <v>5</v>
      </c>
      <c r="I39" s="14">
        <v>2</v>
      </c>
      <c r="J39" s="14">
        <v>3</v>
      </c>
      <c r="K39" s="14">
        <v>0</v>
      </c>
      <c r="L39" s="14">
        <v>0</v>
      </c>
      <c r="M39" s="13">
        <v>0</v>
      </c>
      <c r="N39" s="15">
        <f t="shared" si="7"/>
        <v>0</v>
      </c>
      <c r="O39" s="16">
        <v>1</v>
      </c>
      <c r="P39" s="16">
        <v>1</v>
      </c>
      <c r="Q39" s="15">
        <f t="shared" si="8"/>
        <v>1</v>
      </c>
      <c r="R39" s="16">
        <v>0</v>
      </c>
      <c r="S39" s="15">
        <f t="shared" si="9"/>
        <v>0</v>
      </c>
      <c r="T39" s="16">
        <f t="shared" si="10"/>
        <v>1</v>
      </c>
      <c r="U39" s="15">
        <f t="shared" si="11"/>
        <v>1</v>
      </c>
    </row>
    <row r="40" spans="1:21">
      <c r="A40" s="23">
        <v>35</v>
      </c>
      <c r="B40" s="11" t="s">
        <v>22</v>
      </c>
      <c r="C40" s="31"/>
      <c r="D40" s="25" t="s">
        <v>71</v>
      </c>
      <c r="E40" s="35" t="s">
        <v>51</v>
      </c>
      <c r="F40" s="11" t="s">
        <v>126</v>
      </c>
      <c r="G40" s="20">
        <f t="shared" si="6"/>
        <v>1</v>
      </c>
      <c r="H40" s="14">
        <v>4</v>
      </c>
      <c r="I40" s="14">
        <v>0</v>
      </c>
      <c r="J40" s="14">
        <v>4</v>
      </c>
      <c r="K40" s="14">
        <v>0</v>
      </c>
      <c r="L40" s="14">
        <v>0</v>
      </c>
      <c r="M40" s="13">
        <v>0</v>
      </c>
      <c r="N40" s="15">
        <f t="shared" si="7"/>
        <v>0</v>
      </c>
      <c r="O40" s="16">
        <v>1</v>
      </c>
      <c r="P40" s="16">
        <v>1</v>
      </c>
      <c r="Q40" s="15">
        <f t="shared" si="8"/>
        <v>1</v>
      </c>
      <c r="R40" s="16">
        <v>0</v>
      </c>
      <c r="S40" s="15">
        <f t="shared" si="9"/>
        <v>0</v>
      </c>
      <c r="T40" s="16">
        <f t="shared" si="10"/>
        <v>1</v>
      </c>
      <c r="U40" s="15">
        <f t="shared" si="11"/>
        <v>1</v>
      </c>
    </row>
    <row r="41" spans="1:21">
      <c r="A41" s="23">
        <v>36</v>
      </c>
      <c r="B41" s="11" t="s">
        <v>22</v>
      </c>
      <c r="C41" s="31"/>
      <c r="D41" s="22" t="s">
        <v>53</v>
      </c>
      <c r="E41" s="30" t="s">
        <v>34</v>
      </c>
      <c r="F41" s="11" t="s">
        <v>127</v>
      </c>
      <c r="G41" s="20">
        <f t="shared" si="6"/>
        <v>1</v>
      </c>
      <c r="H41" s="14">
        <v>4</v>
      </c>
      <c r="I41" s="14">
        <v>0</v>
      </c>
      <c r="J41" s="14">
        <v>3</v>
      </c>
      <c r="K41" s="14">
        <v>0</v>
      </c>
      <c r="L41" s="14">
        <v>0</v>
      </c>
      <c r="M41" s="13">
        <v>0</v>
      </c>
      <c r="N41" s="15">
        <f t="shared" si="7"/>
        <v>0</v>
      </c>
      <c r="O41" s="16">
        <v>1</v>
      </c>
      <c r="P41" s="16">
        <v>1</v>
      </c>
      <c r="Q41" s="15">
        <f t="shared" si="8"/>
        <v>1</v>
      </c>
      <c r="R41" s="16">
        <v>0</v>
      </c>
      <c r="S41" s="15">
        <f t="shared" si="9"/>
        <v>0</v>
      </c>
      <c r="T41" s="16">
        <f t="shared" si="10"/>
        <v>1</v>
      </c>
      <c r="U41" s="15">
        <f t="shared" si="11"/>
        <v>1</v>
      </c>
    </row>
    <row r="42" spans="1:21">
      <c r="A42" s="23">
        <v>37</v>
      </c>
      <c r="B42" s="11" t="s">
        <v>22</v>
      </c>
      <c r="C42" s="31"/>
      <c r="D42" s="26" t="s">
        <v>128</v>
      </c>
      <c r="E42" s="30" t="s">
        <v>34</v>
      </c>
      <c r="F42" s="11" t="s">
        <v>129</v>
      </c>
      <c r="G42" s="20">
        <f t="shared" si="6"/>
        <v>1</v>
      </c>
      <c r="H42" s="14">
        <v>1</v>
      </c>
      <c r="I42" s="14">
        <v>0</v>
      </c>
      <c r="J42" s="14">
        <v>1</v>
      </c>
      <c r="K42" s="14">
        <v>0</v>
      </c>
      <c r="L42" s="14">
        <v>0</v>
      </c>
      <c r="M42" s="13">
        <v>0</v>
      </c>
      <c r="N42" s="15">
        <f t="shared" si="7"/>
        <v>0</v>
      </c>
      <c r="O42" s="16">
        <v>1</v>
      </c>
      <c r="P42" s="16">
        <v>1</v>
      </c>
      <c r="Q42" s="15">
        <f t="shared" si="8"/>
        <v>1</v>
      </c>
      <c r="R42" s="16">
        <v>0</v>
      </c>
      <c r="S42" s="15">
        <f t="shared" si="9"/>
        <v>0</v>
      </c>
      <c r="T42" s="16">
        <f t="shared" si="10"/>
        <v>1</v>
      </c>
      <c r="U42" s="15">
        <f t="shared" si="11"/>
        <v>1</v>
      </c>
    </row>
    <row r="43" spans="1:21">
      <c r="A43" s="23">
        <v>38</v>
      </c>
      <c r="B43" s="11" t="s">
        <v>22</v>
      </c>
      <c r="C43" s="31"/>
      <c r="D43" s="26" t="s">
        <v>130</v>
      </c>
      <c r="E43" s="30" t="s">
        <v>26</v>
      </c>
      <c r="F43" s="11" t="s">
        <v>131</v>
      </c>
      <c r="G43" s="20">
        <f t="shared" si="6"/>
        <v>1</v>
      </c>
      <c r="H43" s="14">
        <v>1</v>
      </c>
      <c r="I43" s="14">
        <v>0</v>
      </c>
      <c r="J43" s="14">
        <v>1</v>
      </c>
      <c r="K43" s="14">
        <v>0</v>
      </c>
      <c r="L43" s="14">
        <v>0</v>
      </c>
      <c r="M43" s="13">
        <v>0</v>
      </c>
      <c r="N43" s="15">
        <f t="shared" si="7"/>
        <v>0</v>
      </c>
      <c r="O43" s="16">
        <v>1</v>
      </c>
      <c r="P43" s="16">
        <v>1</v>
      </c>
      <c r="Q43" s="15">
        <f t="shared" si="8"/>
        <v>1</v>
      </c>
      <c r="R43" s="16">
        <v>0</v>
      </c>
      <c r="S43" s="15">
        <f t="shared" si="9"/>
        <v>0</v>
      </c>
      <c r="T43" s="16">
        <f t="shared" si="10"/>
        <v>1</v>
      </c>
      <c r="U43" s="15">
        <f t="shared" si="11"/>
        <v>1</v>
      </c>
    </row>
    <row r="44" spans="1:21">
      <c r="A44" s="23">
        <v>39</v>
      </c>
      <c r="B44" s="11" t="s">
        <v>22</v>
      </c>
      <c r="C44" s="31"/>
      <c r="D44" s="22" t="s">
        <v>72</v>
      </c>
      <c r="E44" s="30" t="s">
        <v>34</v>
      </c>
      <c r="F44" s="11" t="s">
        <v>132</v>
      </c>
      <c r="G44" s="20">
        <f t="shared" si="6"/>
        <v>1</v>
      </c>
      <c r="H44" s="14">
        <v>2</v>
      </c>
      <c r="I44" s="14">
        <v>0</v>
      </c>
      <c r="J44" s="14">
        <v>2</v>
      </c>
      <c r="K44" s="14">
        <v>0</v>
      </c>
      <c r="L44" s="14">
        <v>0</v>
      </c>
      <c r="M44" s="13">
        <v>0</v>
      </c>
      <c r="N44" s="15">
        <f t="shared" si="7"/>
        <v>0</v>
      </c>
      <c r="O44" s="16">
        <v>1</v>
      </c>
      <c r="P44" s="16">
        <v>1</v>
      </c>
      <c r="Q44" s="15">
        <f t="shared" si="8"/>
        <v>1</v>
      </c>
      <c r="R44" s="16">
        <v>0</v>
      </c>
      <c r="S44" s="15">
        <f t="shared" si="9"/>
        <v>0</v>
      </c>
      <c r="T44" s="16">
        <f t="shared" si="10"/>
        <v>1</v>
      </c>
      <c r="U44" s="15">
        <f t="shared" si="11"/>
        <v>1</v>
      </c>
    </row>
    <row r="45" spans="1:21">
      <c r="A45" s="23">
        <v>40</v>
      </c>
      <c r="B45" s="11" t="s">
        <v>22</v>
      </c>
      <c r="C45" s="31"/>
      <c r="D45" s="25" t="s">
        <v>54</v>
      </c>
      <c r="E45" s="30" t="s">
        <v>30</v>
      </c>
      <c r="F45" s="11" t="s">
        <v>133</v>
      </c>
      <c r="G45" s="20">
        <f t="shared" si="6"/>
        <v>1</v>
      </c>
      <c r="H45" s="14">
        <v>5</v>
      </c>
      <c r="I45" s="14">
        <v>1</v>
      </c>
      <c r="J45" s="14">
        <v>3</v>
      </c>
      <c r="K45" s="14">
        <v>0</v>
      </c>
      <c r="L45" s="14">
        <v>0</v>
      </c>
      <c r="M45" s="13">
        <v>0</v>
      </c>
      <c r="N45" s="15">
        <f t="shared" si="7"/>
        <v>0</v>
      </c>
      <c r="O45" s="16">
        <v>1</v>
      </c>
      <c r="P45" s="16">
        <v>1</v>
      </c>
      <c r="Q45" s="15">
        <f t="shared" si="8"/>
        <v>1</v>
      </c>
      <c r="R45" s="16">
        <v>0</v>
      </c>
      <c r="S45" s="15">
        <f t="shared" si="9"/>
        <v>0</v>
      </c>
      <c r="T45" s="16">
        <f t="shared" si="10"/>
        <v>1</v>
      </c>
      <c r="U45" s="15">
        <f t="shared" si="11"/>
        <v>1</v>
      </c>
    </row>
    <row r="46" spans="1:21">
      <c r="A46" s="23">
        <v>41</v>
      </c>
      <c r="B46" s="11" t="s">
        <v>22</v>
      </c>
      <c r="C46" s="31"/>
      <c r="D46" s="25" t="s">
        <v>55</v>
      </c>
      <c r="E46" s="30" t="s">
        <v>56</v>
      </c>
      <c r="F46" s="11" t="s">
        <v>134</v>
      </c>
      <c r="G46" s="20">
        <f t="shared" si="6"/>
        <v>2012.14</v>
      </c>
      <c r="H46" s="14">
        <v>16</v>
      </c>
      <c r="I46" s="14">
        <v>2</v>
      </c>
      <c r="J46" s="14">
        <v>10</v>
      </c>
      <c r="K46" s="14">
        <v>4</v>
      </c>
      <c r="L46" s="14">
        <v>4</v>
      </c>
      <c r="M46" s="13">
        <v>4</v>
      </c>
      <c r="N46" s="15">
        <f t="shared" si="7"/>
        <v>0.25</v>
      </c>
      <c r="O46" s="16">
        <v>2012.14</v>
      </c>
      <c r="P46" s="16">
        <v>2012.14</v>
      </c>
      <c r="Q46" s="15">
        <f t="shared" si="8"/>
        <v>1</v>
      </c>
      <c r="R46" s="16">
        <v>0</v>
      </c>
      <c r="S46" s="15">
        <f t="shared" si="9"/>
        <v>0</v>
      </c>
      <c r="T46" s="16">
        <f t="shared" si="10"/>
        <v>2012.14</v>
      </c>
      <c r="U46" s="15">
        <f t="shared" si="11"/>
        <v>1</v>
      </c>
    </row>
    <row r="47" spans="1:21">
      <c r="A47" s="23">
        <v>42</v>
      </c>
      <c r="B47" s="11" t="s">
        <v>22</v>
      </c>
      <c r="C47" s="31"/>
      <c r="D47" s="26" t="s">
        <v>135</v>
      </c>
      <c r="E47" s="30" t="s">
        <v>34</v>
      </c>
      <c r="F47" s="11" t="s">
        <v>136</v>
      </c>
      <c r="G47" s="20">
        <f t="shared" si="6"/>
        <v>1</v>
      </c>
      <c r="H47" s="14">
        <v>3</v>
      </c>
      <c r="I47" s="14">
        <v>0</v>
      </c>
      <c r="J47" s="14">
        <v>3</v>
      </c>
      <c r="K47" s="14">
        <v>0</v>
      </c>
      <c r="L47" s="14">
        <v>0</v>
      </c>
      <c r="M47" s="13">
        <v>0</v>
      </c>
      <c r="N47" s="15">
        <f t="shared" si="7"/>
        <v>0</v>
      </c>
      <c r="O47" s="16">
        <v>1</v>
      </c>
      <c r="P47" s="16">
        <v>1</v>
      </c>
      <c r="Q47" s="15">
        <f t="shared" si="8"/>
        <v>1</v>
      </c>
      <c r="R47" s="16">
        <v>0</v>
      </c>
      <c r="S47" s="15">
        <f t="shared" si="9"/>
        <v>0</v>
      </c>
      <c r="T47" s="16">
        <f t="shared" si="10"/>
        <v>1</v>
      </c>
      <c r="U47" s="15">
        <f t="shared" si="11"/>
        <v>1</v>
      </c>
    </row>
    <row r="48" spans="1:21">
      <c r="A48" s="23">
        <v>43</v>
      </c>
      <c r="B48" s="11" t="s">
        <v>22</v>
      </c>
      <c r="C48" s="31"/>
      <c r="D48" s="25" t="s">
        <v>57</v>
      </c>
      <c r="E48" s="30" t="s">
        <v>26</v>
      </c>
      <c r="F48" s="11" t="s">
        <v>137</v>
      </c>
      <c r="G48" s="20">
        <f t="shared" si="6"/>
        <v>1905.08</v>
      </c>
      <c r="H48" s="14">
        <v>7</v>
      </c>
      <c r="I48" s="14">
        <v>0</v>
      </c>
      <c r="J48" s="14">
        <v>6</v>
      </c>
      <c r="K48" s="14">
        <v>1</v>
      </c>
      <c r="L48" s="14">
        <v>4</v>
      </c>
      <c r="M48" s="13">
        <v>1</v>
      </c>
      <c r="N48" s="15">
        <f t="shared" si="7"/>
        <v>0.14285714285714285</v>
      </c>
      <c r="O48" s="16">
        <v>1905.08</v>
      </c>
      <c r="P48" s="16">
        <v>1905.08</v>
      </c>
      <c r="Q48" s="15">
        <f t="shared" si="8"/>
        <v>1</v>
      </c>
      <c r="R48" s="16">
        <v>1543.33</v>
      </c>
      <c r="S48" s="15">
        <f t="shared" si="9"/>
        <v>0.81011296113549036</v>
      </c>
      <c r="T48" s="16">
        <f t="shared" si="10"/>
        <v>361.75</v>
      </c>
      <c r="U48" s="15">
        <f t="shared" si="11"/>
        <v>0.18988703886450964</v>
      </c>
    </row>
    <row r="49" spans="1:21">
      <c r="A49" s="23">
        <v>44</v>
      </c>
      <c r="B49" s="11" t="s">
        <v>22</v>
      </c>
      <c r="C49" s="31"/>
      <c r="D49" s="26" t="s">
        <v>138</v>
      </c>
      <c r="E49" s="24" t="s">
        <v>47</v>
      </c>
      <c r="F49" s="11" t="s">
        <v>139</v>
      </c>
      <c r="G49" s="20">
        <f t="shared" si="6"/>
        <v>1</v>
      </c>
      <c r="H49" s="14">
        <v>2</v>
      </c>
      <c r="I49" s="14">
        <v>0</v>
      </c>
      <c r="J49" s="14">
        <v>2</v>
      </c>
      <c r="K49" s="14">
        <v>0</v>
      </c>
      <c r="L49" s="14">
        <v>0</v>
      </c>
      <c r="M49" s="13">
        <v>0</v>
      </c>
      <c r="N49" s="15">
        <f t="shared" si="7"/>
        <v>0</v>
      </c>
      <c r="O49" s="16">
        <v>1</v>
      </c>
      <c r="P49" s="16">
        <v>1</v>
      </c>
      <c r="Q49" s="15">
        <f t="shared" si="8"/>
        <v>1</v>
      </c>
      <c r="R49" s="16">
        <v>0</v>
      </c>
      <c r="S49" s="15">
        <f t="shared" si="9"/>
        <v>0</v>
      </c>
      <c r="T49" s="16">
        <f t="shared" si="10"/>
        <v>1</v>
      </c>
      <c r="U49" s="15">
        <f t="shared" si="11"/>
        <v>1</v>
      </c>
    </row>
    <row r="50" spans="1:21">
      <c r="A50" s="23">
        <v>45</v>
      </c>
      <c r="B50" s="11" t="s">
        <v>22</v>
      </c>
      <c r="C50" s="31"/>
      <c r="D50" s="25" t="s">
        <v>73</v>
      </c>
      <c r="E50" s="24" t="s">
        <v>26</v>
      </c>
      <c r="F50" s="11" t="s">
        <v>140</v>
      </c>
      <c r="G50" s="20">
        <f t="shared" si="6"/>
        <v>1</v>
      </c>
      <c r="H50" s="14">
        <v>2</v>
      </c>
      <c r="I50" s="14">
        <v>1</v>
      </c>
      <c r="J50" s="14">
        <v>1</v>
      </c>
      <c r="K50" s="14">
        <v>0</v>
      </c>
      <c r="L50" s="14">
        <v>0</v>
      </c>
      <c r="M50" s="13">
        <v>0</v>
      </c>
      <c r="N50" s="15">
        <f t="shared" si="7"/>
        <v>0</v>
      </c>
      <c r="O50" s="16">
        <v>1</v>
      </c>
      <c r="P50" s="16">
        <v>1</v>
      </c>
      <c r="Q50" s="15">
        <f t="shared" si="8"/>
        <v>1</v>
      </c>
      <c r="R50" s="16">
        <v>0</v>
      </c>
      <c r="S50" s="15">
        <f t="shared" si="9"/>
        <v>0</v>
      </c>
      <c r="T50" s="16">
        <f t="shared" si="10"/>
        <v>1</v>
      </c>
      <c r="U50" s="15">
        <f t="shared" si="11"/>
        <v>1</v>
      </c>
    </row>
    <row r="51" spans="1:21">
      <c r="A51" s="23">
        <v>46</v>
      </c>
      <c r="B51" s="11" t="s">
        <v>22</v>
      </c>
      <c r="C51" s="31"/>
      <c r="D51" s="26" t="s">
        <v>141</v>
      </c>
      <c r="E51" s="39" t="s">
        <v>142</v>
      </c>
      <c r="F51" s="11" t="s">
        <v>143</v>
      </c>
      <c r="G51" s="20">
        <f t="shared" si="6"/>
        <v>1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3">
        <v>0</v>
      </c>
      <c r="N51" s="15">
        <f t="shared" si="7"/>
        <v>0</v>
      </c>
      <c r="O51" s="16">
        <v>1</v>
      </c>
      <c r="P51" s="16">
        <v>1</v>
      </c>
      <c r="Q51" s="15">
        <f t="shared" si="8"/>
        <v>1</v>
      </c>
      <c r="R51" s="16">
        <v>0</v>
      </c>
      <c r="S51" s="15">
        <f t="shared" si="9"/>
        <v>0</v>
      </c>
      <c r="T51" s="16">
        <f t="shared" si="10"/>
        <v>1</v>
      </c>
      <c r="U51" s="15">
        <f t="shared" si="11"/>
        <v>1</v>
      </c>
    </row>
    <row r="52" spans="1:21">
      <c r="A52" s="23">
        <v>47</v>
      </c>
      <c r="B52" s="11" t="s">
        <v>22</v>
      </c>
      <c r="C52" s="31"/>
      <c r="D52" s="28" t="s">
        <v>144</v>
      </c>
      <c r="E52" s="30" t="s">
        <v>34</v>
      </c>
      <c r="F52" s="11" t="s">
        <v>184</v>
      </c>
      <c r="G52" s="20">
        <f t="shared" si="6"/>
        <v>1</v>
      </c>
      <c r="H52" s="14">
        <v>2</v>
      </c>
      <c r="I52" s="14">
        <v>1</v>
      </c>
      <c r="J52" s="14">
        <v>1</v>
      </c>
      <c r="K52" s="14">
        <v>0</v>
      </c>
      <c r="L52" s="14">
        <v>0</v>
      </c>
      <c r="M52" s="13">
        <v>0</v>
      </c>
      <c r="N52" s="15">
        <f t="shared" si="7"/>
        <v>0</v>
      </c>
      <c r="O52" s="16">
        <v>1</v>
      </c>
      <c r="P52" s="16">
        <v>1</v>
      </c>
      <c r="Q52" s="15">
        <f t="shared" si="8"/>
        <v>1</v>
      </c>
      <c r="R52" s="16">
        <v>0</v>
      </c>
      <c r="S52" s="15">
        <f t="shared" si="9"/>
        <v>0</v>
      </c>
      <c r="T52" s="16">
        <f t="shared" si="10"/>
        <v>1</v>
      </c>
      <c r="U52" s="15">
        <f t="shared" si="11"/>
        <v>1</v>
      </c>
    </row>
    <row r="53" spans="1:21">
      <c r="A53" s="23">
        <v>48</v>
      </c>
      <c r="B53" s="11" t="s">
        <v>22</v>
      </c>
      <c r="C53" s="31"/>
      <c r="D53" s="28" t="s">
        <v>146</v>
      </c>
      <c r="E53" s="30" t="s">
        <v>34</v>
      </c>
      <c r="F53" s="11" t="s">
        <v>147</v>
      </c>
      <c r="G53" s="20">
        <f t="shared" si="6"/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3">
        <v>0</v>
      </c>
      <c r="N53" s="15">
        <f t="shared" si="7"/>
        <v>0</v>
      </c>
      <c r="O53" s="16">
        <v>1</v>
      </c>
      <c r="P53" s="16">
        <v>1</v>
      </c>
      <c r="Q53" s="15">
        <f t="shared" si="8"/>
        <v>1</v>
      </c>
      <c r="R53" s="16">
        <v>0</v>
      </c>
      <c r="S53" s="15">
        <f t="shared" si="9"/>
        <v>0</v>
      </c>
      <c r="T53" s="16">
        <f t="shared" si="10"/>
        <v>1</v>
      </c>
      <c r="U53" s="15">
        <f t="shared" si="11"/>
        <v>1</v>
      </c>
    </row>
    <row r="54" spans="1:21">
      <c r="A54" s="23">
        <v>49</v>
      </c>
      <c r="B54" s="11" t="s">
        <v>22</v>
      </c>
      <c r="C54" s="31"/>
      <c r="D54" s="37" t="s">
        <v>148</v>
      </c>
      <c r="E54" s="24" t="s">
        <v>34</v>
      </c>
      <c r="F54" s="11" t="s">
        <v>149</v>
      </c>
      <c r="G54" s="20">
        <f t="shared" si="6"/>
        <v>1</v>
      </c>
      <c r="H54" s="14">
        <v>3</v>
      </c>
      <c r="I54" s="14">
        <v>2</v>
      </c>
      <c r="J54" s="14">
        <v>1</v>
      </c>
      <c r="K54" s="14">
        <v>0</v>
      </c>
      <c r="L54" s="14">
        <v>0</v>
      </c>
      <c r="M54" s="13">
        <v>0</v>
      </c>
      <c r="N54" s="15">
        <f t="shared" si="7"/>
        <v>0</v>
      </c>
      <c r="O54" s="16">
        <v>1</v>
      </c>
      <c r="P54" s="16">
        <v>1</v>
      </c>
      <c r="Q54" s="15">
        <f t="shared" si="8"/>
        <v>1</v>
      </c>
      <c r="R54" s="16">
        <v>0</v>
      </c>
      <c r="S54" s="15">
        <f t="shared" si="9"/>
        <v>0</v>
      </c>
      <c r="T54" s="16">
        <f t="shared" si="10"/>
        <v>1</v>
      </c>
      <c r="U54" s="15">
        <f t="shared" si="11"/>
        <v>1</v>
      </c>
    </row>
    <row r="55" spans="1:21">
      <c r="A55" s="23">
        <v>50</v>
      </c>
      <c r="B55" s="11" t="s">
        <v>22</v>
      </c>
      <c r="C55" s="31"/>
      <c r="D55" s="37" t="s">
        <v>150</v>
      </c>
      <c r="E55" s="24" t="s">
        <v>34</v>
      </c>
      <c r="F55" s="11" t="s">
        <v>151</v>
      </c>
      <c r="G55" s="20">
        <f t="shared" si="6"/>
        <v>1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3">
        <v>0</v>
      </c>
      <c r="N55" s="15">
        <f t="shared" si="7"/>
        <v>0</v>
      </c>
      <c r="O55" s="16">
        <v>1</v>
      </c>
      <c r="P55" s="16">
        <v>1</v>
      </c>
      <c r="Q55" s="15">
        <f t="shared" si="8"/>
        <v>1</v>
      </c>
      <c r="R55" s="16">
        <v>0</v>
      </c>
      <c r="S55" s="15">
        <f t="shared" si="9"/>
        <v>0</v>
      </c>
      <c r="T55" s="16">
        <f t="shared" si="10"/>
        <v>1</v>
      </c>
      <c r="U55" s="15">
        <f t="shared" si="11"/>
        <v>1</v>
      </c>
    </row>
    <row r="56" spans="1:21">
      <c r="A56" s="23">
        <v>51</v>
      </c>
      <c r="B56" s="11" t="s">
        <v>22</v>
      </c>
      <c r="C56" s="31"/>
      <c r="D56" s="37" t="s">
        <v>152</v>
      </c>
      <c r="E56" s="24" t="s">
        <v>34</v>
      </c>
      <c r="F56" s="11" t="s">
        <v>153</v>
      </c>
      <c r="G56" s="20">
        <f t="shared" si="6"/>
        <v>905.37</v>
      </c>
      <c r="H56" s="14">
        <v>2</v>
      </c>
      <c r="I56" s="14">
        <v>0</v>
      </c>
      <c r="J56" s="14">
        <v>2</v>
      </c>
      <c r="K56" s="14">
        <v>0</v>
      </c>
      <c r="L56" s="14">
        <v>1</v>
      </c>
      <c r="M56" s="13">
        <v>0</v>
      </c>
      <c r="N56" s="15">
        <f t="shared" si="7"/>
        <v>0</v>
      </c>
      <c r="O56" s="16">
        <v>905.37</v>
      </c>
      <c r="P56" s="16">
        <v>905.37</v>
      </c>
      <c r="Q56" s="15">
        <f t="shared" si="8"/>
        <v>1</v>
      </c>
      <c r="R56" s="16">
        <v>905.37</v>
      </c>
      <c r="S56" s="15">
        <f t="shared" si="9"/>
        <v>1</v>
      </c>
      <c r="T56" s="16">
        <f t="shared" si="10"/>
        <v>0</v>
      </c>
      <c r="U56" s="15">
        <f t="shared" si="11"/>
        <v>0</v>
      </c>
    </row>
    <row r="57" spans="1:21">
      <c r="A57" s="23">
        <v>52</v>
      </c>
      <c r="B57" s="11" t="s">
        <v>22</v>
      </c>
      <c r="C57" s="31"/>
      <c r="D57" s="28" t="s">
        <v>154</v>
      </c>
      <c r="E57" s="24" t="s">
        <v>155</v>
      </c>
      <c r="F57" s="11" t="s">
        <v>156</v>
      </c>
      <c r="G57" s="20">
        <f t="shared" si="6"/>
        <v>1</v>
      </c>
      <c r="H57" s="14">
        <v>1</v>
      </c>
      <c r="I57" s="14">
        <v>0</v>
      </c>
      <c r="J57" s="14">
        <v>1</v>
      </c>
      <c r="K57" s="14">
        <v>0</v>
      </c>
      <c r="L57" s="14">
        <v>0</v>
      </c>
      <c r="M57" s="13">
        <v>0</v>
      </c>
      <c r="N57" s="15">
        <f t="shared" si="7"/>
        <v>0</v>
      </c>
      <c r="O57" s="16">
        <v>1</v>
      </c>
      <c r="P57" s="16">
        <v>1</v>
      </c>
      <c r="Q57" s="15">
        <f t="shared" si="8"/>
        <v>1</v>
      </c>
      <c r="R57" s="16">
        <v>0</v>
      </c>
      <c r="S57" s="15">
        <f t="shared" si="9"/>
        <v>0</v>
      </c>
      <c r="T57" s="16">
        <f t="shared" si="10"/>
        <v>1</v>
      </c>
      <c r="U57" s="15">
        <f t="shared" si="11"/>
        <v>1</v>
      </c>
    </row>
    <row r="58" spans="1:21">
      <c r="A58" s="23">
        <v>53</v>
      </c>
      <c r="B58" s="11" t="s">
        <v>22</v>
      </c>
      <c r="C58" s="31"/>
      <c r="D58" s="22" t="s">
        <v>33</v>
      </c>
      <c r="E58" s="32" t="s">
        <v>34</v>
      </c>
      <c r="F58" s="11" t="s">
        <v>157</v>
      </c>
      <c r="G58" s="20">
        <f t="shared" si="6"/>
        <v>1</v>
      </c>
      <c r="H58" s="14">
        <v>3</v>
      </c>
      <c r="I58" s="14">
        <v>1</v>
      </c>
      <c r="J58" s="14">
        <v>2</v>
      </c>
      <c r="K58" s="14">
        <v>0</v>
      </c>
      <c r="L58" s="14">
        <v>0</v>
      </c>
      <c r="M58" s="13">
        <v>0</v>
      </c>
      <c r="N58" s="15">
        <f t="shared" si="7"/>
        <v>0</v>
      </c>
      <c r="O58" s="16">
        <v>1</v>
      </c>
      <c r="P58" s="16">
        <v>1</v>
      </c>
      <c r="Q58" s="15">
        <f t="shared" si="8"/>
        <v>1</v>
      </c>
      <c r="R58" s="16">
        <v>0</v>
      </c>
      <c r="S58" s="15">
        <f t="shared" si="9"/>
        <v>0</v>
      </c>
      <c r="T58" s="16">
        <f t="shared" si="10"/>
        <v>1</v>
      </c>
      <c r="U58" s="15">
        <f t="shared" si="11"/>
        <v>1</v>
      </c>
    </row>
    <row r="59" spans="1:21">
      <c r="A59" s="23">
        <v>54</v>
      </c>
      <c r="B59" s="11" t="s">
        <v>22</v>
      </c>
      <c r="C59" s="31"/>
      <c r="D59" s="24" t="s">
        <v>74</v>
      </c>
      <c r="E59" s="35" t="s">
        <v>75</v>
      </c>
      <c r="F59" s="11" t="s">
        <v>158</v>
      </c>
      <c r="G59" s="20">
        <f t="shared" si="6"/>
        <v>317.68</v>
      </c>
      <c r="H59" s="14">
        <v>5</v>
      </c>
      <c r="I59" s="14">
        <v>1</v>
      </c>
      <c r="J59" s="14">
        <v>4</v>
      </c>
      <c r="K59" s="14">
        <v>0</v>
      </c>
      <c r="L59" s="14">
        <v>1</v>
      </c>
      <c r="M59" s="13">
        <v>0</v>
      </c>
      <c r="N59" s="15">
        <f t="shared" si="7"/>
        <v>0</v>
      </c>
      <c r="O59" s="16">
        <v>317.68</v>
      </c>
      <c r="P59" s="16">
        <v>317.68</v>
      </c>
      <c r="Q59" s="15">
        <f t="shared" si="8"/>
        <v>1</v>
      </c>
      <c r="R59" s="16">
        <v>0</v>
      </c>
      <c r="S59" s="15">
        <f t="shared" si="9"/>
        <v>0</v>
      </c>
      <c r="T59" s="16">
        <f t="shared" si="10"/>
        <v>317.68</v>
      </c>
      <c r="U59" s="15">
        <f t="shared" si="11"/>
        <v>1</v>
      </c>
    </row>
    <row r="60" spans="1:21">
      <c r="A60" s="23">
        <v>55</v>
      </c>
      <c r="B60" s="11" t="s">
        <v>22</v>
      </c>
      <c r="C60" s="31"/>
      <c r="D60" s="25" t="s">
        <v>58</v>
      </c>
      <c r="E60" s="30" t="s">
        <v>59</v>
      </c>
      <c r="F60" s="11" t="s">
        <v>159</v>
      </c>
      <c r="G60" s="20">
        <f t="shared" si="6"/>
        <v>482.33</v>
      </c>
      <c r="H60" s="14">
        <v>3</v>
      </c>
      <c r="I60" s="14">
        <v>0</v>
      </c>
      <c r="J60" s="14">
        <v>3</v>
      </c>
      <c r="K60" s="14">
        <v>0</v>
      </c>
      <c r="L60" s="14">
        <v>1</v>
      </c>
      <c r="M60" s="13">
        <v>0</v>
      </c>
      <c r="N60" s="15">
        <f t="shared" si="7"/>
        <v>0</v>
      </c>
      <c r="O60" s="16">
        <v>482.33</v>
      </c>
      <c r="P60" s="16">
        <v>482.33</v>
      </c>
      <c r="Q60" s="15">
        <f t="shared" si="8"/>
        <v>1</v>
      </c>
      <c r="R60" s="16">
        <v>482.33</v>
      </c>
      <c r="S60" s="15">
        <f t="shared" si="9"/>
        <v>1</v>
      </c>
      <c r="T60" s="16">
        <f t="shared" si="10"/>
        <v>0</v>
      </c>
      <c r="U60" s="15">
        <f t="shared" si="11"/>
        <v>0</v>
      </c>
    </row>
    <row r="61" spans="1:21">
      <c r="A61" s="23">
        <v>56</v>
      </c>
      <c r="B61" s="11" t="s">
        <v>22</v>
      </c>
      <c r="C61" s="31"/>
      <c r="D61" s="37" t="s">
        <v>160</v>
      </c>
      <c r="E61" s="32" t="s">
        <v>34</v>
      </c>
      <c r="F61" s="11" t="s">
        <v>161</v>
      </c>
      <c r="G61" s="20">
        <f t="shared" si="6"/>
        <v>1</v>
      </c>
      <c r="H61" s="14">
        <v>2</v>
      </c>
      <c r="I61" s="14">
        <v>0</v>
      </c>
      <c r="J61" s="14">
        <v>2</v>
      </c>
      <c r="K61" s="14">
        <v>0</v>
      </c>
      <c r="L61" s="14">
        <v>0</v>
      </c>
      <c r="M61" s="13">
        <v>0</v>
      </c>
      <c r="N61" s="15">
        <f t="shared" si="7"/>
        <v>0</v>
      </c>
      <c r="O61" s="16">
        <v>1</v>
      </c>
      <c r="P61" s="16">
        <v>1</v>
      </c>
      <c r="Q61" s="15">
        <f t="shared" si="8"/>
        <v>1</v>
      </c>
      <c r="R61" s="16">
        <v>0</v>
      </c>
      <c r="S61" s="15">
        <f t="shared" si="9"/>
        <v>0</v>
      </c>
      <c r="T61" s="16">
        <f t="shared" si="10"/>
        <v>1</v>
      </c>
      <c r="U61" s="15">
        <f t="shared" si="11"/>
        <v>1</v>
      </c>
    </row>
    <row r="62" spans="1:21">
      <c r="A62" s="23">
        <v>57</v>
      </c>
      <c r="B62" s="11" t="s">
        <v>22</v>
      </c>
      <c r="C62" s="31"/>
      <c r="D62" s="37" t="s">
        <v>162</v>
      </c>
      <c r="E62" s="32" t="s">
        <v>34</v>
      </c>
      <c r="F62" s="11" t="s">
        <v>163</v>
      </c>
      <c r="G62" s="20">
        <f t="shared" si="6"/>
        <v>1078.2</v>
      </c>
      <c r="H62" s="14">
        <v>2</v>
      </c>
      <c r="I62" s="14">
        <v>0</v>
      </c>
      <c r="J62" s="14">
        <v>2</v>
      </c>
      <c r="K62" s="14">
        <v>0</v>
      </c>
      <c r="L62" s="14">
        <v>1</v>
      </c>
      <c r="M62" s="13">
        <v>0</v>
      </c>
      <c r="N62" s="15">
        <f t="shared" si="7"/>
        <v>0</v>
      </c>
      <c r="O62" s="16">
        <v>1078.2</v>
      </c>
      <c r="P62" s="16">
        <v>1078.2</v>
      </c>
      <c r="Q62" s="15">
        <f t="shared" si="8"/>
        <v>1</v>
      </c>
      <c r="R62" s="16">
        <v>1078.2</v>
      </c>
      <c r="S62" s="15">
        <f t="shared" si="9"/>
        <v>1</v>
      </c>
      <c r="T62" s="16">
        <f t="shared" si="10"/>
        <v>0</v>
      </c>
      <c r="U62" s="15">
        <f t="shared" si="11"/>
        <v>0</v>
      </c>
    </row>
    <row r="63" spans="1:21">
      <c r="A63" s="23">
        <v>58</v>
      </c>
      <c r="B63" s="11" t="s">
        <v>22</v>
      </c>
      <c r="C63" s="31"/>
      <c r="D63" s="24" t="s">
        <v>76</v>
      </c>
      <c r="E63" s="30" t="s">
        <v>26</v>
      </c>
      <c r="F63" s="11" t="s">
        <v>185</v>
      </c>
      <c r="G63" s="20">
        <f t="shared" si="6"/>
        <v>1</v>
      </c>
      <c r="H63" s="14">
        <v>4</v>
      </c>
      <c r="I63" s="14">
        <v>2</v>
      </c>
      <c r="J63" s="14">
        <v>2</v>
      </c>
      <c r="K63" s="14">
        <v>0</v>
      </c>
      <c r="L63" s="14">
        <v>0</v>
      </c>
      <c r="M63" s="13">
        <v>0</v>
      </c>
      <c r="N63" s="15">
        <f t="shared" si="7"/>
        <v>0</v>
      </c>
      <c r="O63" s="16">
        <v>1</v>
      </c>
      <c r="P63" s="16">
        <v>1</v>
      </c>
      <c r="Q63" s="15">
        <f t="shared" si="8"/>
        <v>1</v>
      </c>
      <c r="R63" s="16">
        <v>0</v>
      </c>
      <c r="S63" s="15">
        <f t="shared" si="9"/>
        <v>0</v>
      </c>
      <c r="T63" s="16">
        <f t="shared" si="10"/>
        <v>1</v>
      </c>
      <c r="U63" s="15">
        <f t="shared" si="11"/>
        <v>1</v>
      </c>
    </row>
    <row r="64" spans="1:21">
      <c r="A64" s="23">
        <v>59</v>
      </c>
      <c r="B64" s="11" t="s">
        <v>22</v>
      </c>
      <c r="C64" s="31"/>
      <c r="D64" s="26" t="s">
        <v>165</v>
      </c>
      <c r="E64" s="32" t="s">
        <v>34</v>
      </c>
      <c r="F64" s="11" t="s">
        <v>166</v>
      </c>
      <c r="G64" s="20">
        <f t="shared" si="6"/>
        <v>1</v>
      </c>
      <c r="H64" s="14">
        <v>2</v>
      </c>
      <c r="I64" s="14">
        <v>1</v>
      </c>
      <c r="J64" s="14">
        <v>1</v>
      </c>
      <c r="K64" s="14">
        <v>0</v>
      </c>
      <c r="L64" s="14">
        <v>0</v>
      </c>
      <c r="M64" s="13">
        <v>0</v>
      </c>
      <c r="N64" s="15">
        <f t="shared" si="7"/>
        <v>0</v>
      </c>
      <c r="O64" s="16">
        <v>1</v>
      </c>
      <c r="P64" s="16">
        <v>1</v>
      </c>
      <c r="Q64" s="15">
        <f t="shared" si="8"/>
        <v>1</v>
      </c>
      <c r="R64" s="16">
        <v>0</v>
      </c>
      <c r="S64" s="15">
        <f t="shared" si="9"/>
        <v>0</v>
      </c>
      <c r="T64" s="16">
        <f t="shared" si="10"/>
        <v>1</v>
      </c>
      <c r="U64" s="15">
        <f t="shared" si="11"/>
        <v>1</v>
      </c>
    </row>
    <row r="65" spans="1:21">
      <c r="A65" s="23">
        <v>60</v>
      </c>
      <c r="B65" s="11" t="s">
        <v>22</v>
      </c>
      <c r="C65" s="31"/>
      <c r="D65" s="28" t="s">
        <v>77</v>
      </c>
      <c r="E65" s="30" t="s">
        <v>78</v>
      </c>
      <c r="F65" s="11" t="s">
        <v>167</v>
      </c>
      <c r="G65" s="20">
        <f t="shared" si="6"/>
        <v>1</v>
      </c>
      <c r="H65" s="14">
        <v>6</v>
      </c>
      <c r="I65" s="14">
        <v>2</v>
      </c>
      <c r="J65" s="14">
        <v>4</v>
      </c>
      <c r="K65" s="14">
        <v>0</v>
      </c>
      <c r="L65" s="14">
        <v>0</v>
      </c>
      <c r="M65" s="13">
        <v>0</v>
      </c>
      <c r="N65" s="15">
        <f t="shared" si="7"/>
        <v>0</v>
      </c>
      <c r="O65" s="16">
        <v>1</v>
      </c>
      <c r="P65" s="16">
        <v>1</v>
      </c>
      <c r="Q65" s="15">
        <f t="shared" si="8"/>
        <v>1</v>
      </c>
      <c r="R65" s="16">
        <v>0</v>
      </c>
      <c r="S65" s="15">
        <f t="shared" si="9"/>
        <v>0</v>
      </c>
      <c r="T65" s="16">
        <f t="shared" si="10"/>
        <v>1</v>
      </c>
      <c r="U65" s="15">
        <f t="shared" si="11"/>
        <v>1</v>
      </c>
    </row>
    <row r="66" spans="1:21">
      <c r="A66" s="23">
        <v>61</v>
      </c>
      <c r="B66" s="11" t="s">
        <v>22</v>
      </c>
      <c r="C66" s="31"/>
      <c r="D66" s="28" t="s">
        <v>168</v>
      </c>
      <c r="E66" s="32" t="s">
        <v>34</v>
      </c>
      <c r="F66" s="11" t="s">
        <v>169</v>
      </c>
      <c r="G66" s="20">
        <f t="shared" si="6"/>
        <v>1</v>
      </c>
      <c r="H66" s="14">
        <v>1</v>
      </c>
      <c r="I66" s="14">
        <v>0</v>
      </c>
      <c r="J66" s="14">
        <v>1</v>
      </c>
      <c r="K66" s="14">
        <v>0</v>
      </c>
      <c r="L66" s="14">
        <v>0</v>
      </c>
      <c r="M66" s="13">
        <v>0</v>
      </c>
      <c r="N66" s="15">
        <f t="shared" si="7"/>
        <v>0</v>
      </c>
      <c r="O66" s="16">
        <v>1</v>
      </c>
      <c r="P66" s="16">
        <v>1</v>
      </c>
      <c r="Q66" s="15">
        <f t="shared" si="8"/>
        <v>1</v>
      </c>
      <c r="R66" s="16">
        <v>0</v>
      </c>
      <c r="S66" s="15">
        <f t="shared" si="9"/>
        <v>0</v>
      </c>
      <c r="T66" s="16">
        <f t="shared" si="10"/>
        <v>1</v>
      </c>
      <c r="U66" s="15">
        <f t="shared" si="11"/>
        <v>1</v>
      </c>
    </row>
    <row r="67" spans="1:21">
      <c r="A67" s="23">
        <v>62</v>
      </c>
      <c r="B67" s="11" t="s">
        <v>22</v>
      </c>
      <c r="C67" s="31"/>
      <c r="D67" s="28" t="s">
        <v>170</v>
      </c>
      <c r="E67" s="35" t="s">
        <v>51</v>
      </c>
      <c r="F67" s="11" t="s">
        <v>186</v>
      </c>
      <c r="G67" s="20">
        <f t="shared" si="6"/>
        <v>1</v>
      </c>
      <c r="H67" s="14">
        <v>2</v>
      </c>
      <c r="I67" s="14">
        <v>0</v>
      </c>
      <c r="J67" s="14">
        <v>2</v>
      </c>
      <c r="K67" s="14">
        <v>0</v>
      </c>
      <c r="L67" s="14">
        <v>0</v>
      </c>
      <c r="M67" s="13">
        <v>0</v>
      </c>
      <c r="N67" s="15">
        <f t="shared" si="7"/>
        <v>0</v>
      </c>
      <c r="O67" s="16">
        <v>1</v>
      </c>
      <c r="P67" s="16">
        <v>1</v>
      </c>
      <c r="Q67" s="15">
        <f t="shared" si="8"/>
        <v>1</v>
      </c>
      <c r="R67" s="16">
        <v>0</v>
      </c>
      <c r="S67" s="15">
        <f t="shared" si="9"/>
        <v>0</v>
      </c>
      <c r="T67" s="16">
        <f t="shared" si="10"/>
        <v>1</v>
      </c>
      <c r="U67" s="15">
        <f t="shared" si="11"/>
        <v>1</v>
      </c>
    </row>
    <row r="68" spans="1:21">
      <c r="A68" s="23">
        <v>63</v>
      </c>
      <c r="B68" s="11" t="s">
        <v>22</v>
      </c>
      <c r="C68" s="31"/>
      <c r="D68" s="25" t="s">
        <v>60</v>
      </c>
      <c r="E68" s="30" t="s">
        <v>26</v>
      </c>
      <c r="F68" s="11" t="s">
        <v>172</v>
      </c>
      <c r="G68" s="20">
        <f t="shared" si="6"/>
        <v>4548.8900000000003</v>
      </c>
      <c r="H68" s="14">
        <v>3</v>
      </c>
      <c r="I68" s="14">
        <v>1</v>
      </c>
      <c r="J68" s="14">
        <v>2</v>
      </c>
      <c r="K68" s="14">
        <v>0</v>
      </c>
      <c r="L68" s="14">
        <v>1</v>
      </c>
      <c r="M68" s="13">
        <v>0</v>
      </c>
      <c r="N68" s="15">
        <f t="shared" si="7"/>
        <v>0</v>
      </c>
      <c r="O68" s="16">
        <v>4548.8900000000003</v>
      </c>
      <c r="P68" s="16">
        <v>4548.8900000000003</v>
      </c>
      <c r="Q68" s="15">
        <f t="shared" si="8"/>
        <v>1</v>
      </c>
      <c r="R68" s="16">
        <v>4548.8900000000003</v>
      </c>
      <c r="S68" s="15">
        <f t="shared" si="9"/>
        <v>1</v>
      </c>
      <c r="T68" s="16">
        <f t="shared" si="10"/>
        <v>0</v>
      </c>
      <c r="U68" s="15">
        <f t="shared" si="11"/>
        <v>0</v>
      </c>
    </row>
    <row r="69" spans="1:21">
      <c r="A69" s="23">
        <v>64</v>
      </c>
      <c r="B69" s="11" t="s">
        <v>22</v>
      </c>
      <c r="C69" s="31"/>
      <c r="D69" s="26" t="s">
        <v>173</v>
      </c>
      <c r="E69" s="32" t="s">
        <v>34</v>
      </c>
      <c r="F69" s="11" t="s">
        <v>174</v>
      </c>
      <c r="G69" s="20">
        <f t="shared" si="6"/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3">
        <v>0</v>
      </c>
      <c r="N69" s="15">
        <f t="shared" si="7"/>
        <v>0</v>
      </c>
      <c r="O69" s="16">
        <v>0</v>
      </c>
      <c r="P69" s="16">
        <v>0</v>
      </c>
      <c r="Q69" s="15">
        <f t="shared" si="8"/>
        <v>0</v>
      </c>
      <c r="R69" s="16">
        <v>0</v>
      </c>
      <c r="S69" s="15">
        <f t="shared" si="9"/>
        <v>0</v>
      </c>
      <c r="T69" s="16">
        <f t="shared" si="10"/>
        <v>0</v>
      </c>
      <c r="U69" s="15">
        <f t="shared" si="11"/>
        <v>0</v>
      </c>
    </row>
    <row r="70" spans="1:21">
      <c r="A70" s="23">
        <v>65</v>
      </c>
      <c r="B70" s="11" t="s">
        <v>22</v>
      </c>
      <c r="C70" s="31"/>
      <c r="D70" s="22" t="s">
        <v>35</v>
      </c>
      <c r="E70" s="32" t="s">
        <v>34</v>
      </c>
      <c r="F70" s="11" t="s">
        <v>175</v>
      </c>
      <c r="G70" s="20">
        <f t="shared" si="6"/>
        <v>1</v>
      </c>
      <c r="H70" s="14">
        <v>2</v>
      </c>
      <c r="I70" s="14">
        <v>0</v>
      </c>
      <c r="J70" s="14">
        <v>2</v>
      </c>
      <c r="K70" s="14">
        <v>0</v>
      </c>
      <c r="L70" s="14">
        <v>0</v>
      </c>
      <c r="M70" s="13">
        <v>0</v>
      </c>
      <c r="N70" s="15">
        <f t="shared" si="7"/>
        <v>0</v>
      </c>
      <c r="O70" s="16">
        <v>1</v>
      </c>
      <c r="P70" s="16">
        <v>1</v>
      </c>
      <c r="Q70" s="15">
        <f t="shared" ref="Q70:Q74" si="12">IF(O70=0,0,P70/O70)</f>
        <v>1</v>
      </c>
      <c r="R70" s="16">
        <v>0</v>
      </c>
      <c r="S70" s="15">
        <f t="shared" ref="S70:S74" si="13">IF(P70=0,0,R70/P70)</f>
        <v>0</v>
      </c>
      <c r="T70" s="16">
        <f t="shared" si="10"/>
        <v>1</v>
      </c>
      <c r="U70" s="15">
        <f t="shared" ref="U70:U74" si="14">IF(P70=0,0,T70/P70)</f>
        <v>1</v>
      </c>
    </row>
    <row r="71" spans="1:21">
      <c r="A71" s="23">
        <v>66</v>
      </c>
      <c r="B71" s="11" t="s">
        <v>22</v>
      </c>
      <c r="C71" s="31"/>
      <c r="D71" s="22" t="s">
        <v>61</v>
      </c>
      <c r="E71" s="30" t="s">
        <v>34</v>
      </c>
      <c r="F71" s="11" t="s">
        <v>176</v>
      </c>
      <c r="G71" s="20">
        <f t="shared" si="6"/>
        <v>1</v>
      </c>
      <c r="H71" s="14">
        <v>3</v>
      </c>
      <c r="I71" s="14">
        <v>0</v>
      </c>
      <c r="J71" s="14">
        <v>3</v>
      </c>
      <c r="K71" s="14">
        <v>0</v>
      </c>
      <c r="L71" s="14">
        <v>0</v>
      </c>
      <c r="M71" s="13">
        <v>0</v>
      </c>
      <c r="N71" s="15">
        <f t="shared" si="7"/>
        <v>0</v>
      </c>
      <c r="O71" s="16">
        <v>1</v>
      </c>
      <c r="P71" s="16">
        <v>1</v>
      </c>
      <c r="Q71" s="15">
        <f t="shared" si="12"/>
        <v>1</v>
      </c>
      <c r="R71" s="16">
        <v>0</v>
      </c>
      <c r="S71" s="15">
        <f t="shared" si="13"/>
        <v>0</v>
      </c>
      <c r="T71" s="16">
        <f t="shared" si="10"/>
        <v>1</v>
      </c>
      <c r="U71" s="15">
        <f t="shared" si="14"/>
        <v>1</v>
      </c>
    </row>
    <row r="72" spans="1:21">
      <c r="A72" s="23">
        <v>67</v>
      </c>
      <c r="B72" s="11" t="s">
        <v>22</v>
      </c>
      <c r="C72" s="31"/>
      <c r="D72" s="25" t="s">
        <v>79</v>
      </c>
      <c r="E72" s="35" t="s">
        <v>51</v>
      </c>
      <c r="F72" s="11" t="s">
        <v>177</v>
      </c>
      <c r="G72" s="20">
        <f t="shared" si="6"/>
        <v>1</v>
      </c>
      <c r="H72" s="14">
        <v>5</v>
      </c>
      <c r="I72" s="14">
        <v>1</v>
      </c>
      <c r="J72" s="14">
        <v>4</v>
      </c>
      <c r="K72" s="14">
        <v>0</v>
      </c>
      <c r="L72" s="14">
        <v>0</v>
      </c>
      <c r="M72" s="13">
        <v>0</v>
      </c>
      <c r="N72" s="15">
        <f t="shared" si="7"/>
        <v>0</v>
      </c>
      <c r="O72" s="16">
        <v>1</v>
      </c>
      <c r="P72" s="16">
        <v>1</v>
      </c>
      <c r="Q72" s="15">
        <f t="shared" si="12"/>
        <v>1</v>
      </c>
      <c r="R72" s="16">
        <v>0</v>
      </c>
      <c r="S72" s="15">
        <f t="shared" si="13"/>
        <v>0</v>
      </c>
      <c r="T72" s="16">
        <f t="shared" si="10"/>
        <v>1</v>
      </c>
      <c r="U72" s="15">
        <f t="shared" si="14"/>
        <v>1</v>
      </c>
    </row>
    <row r="73" spans="1:21">
      <c r="A73" s="23">
        <v>68</v>
      </c>
      <c r="B73" s="11" t="s">
        <v>22</v>
      </c>
      <c r="C73" s="31"/>
      <c r="D73" s="26" t="s">
        <v>178</v>
      </c>
      <c r="E73" s="32" t="s">
        <v>34</v>
      </c>
      <c r="F73" s="11" t="s">
        <v>179</v>
      </c>
      <c r="G73" s="20">
        <f t="shared" si="6"/>
        <v>1</v>
      </c>
      <c r="H73" s="14">
        <v>2</v>
      </c>
      <c r="I73" s="14">
        <v>0</v>
      </c>
      <c r="J73" s="14">
        <v>2</v>
      </c>
      <c r="K73" s="14">
        <v>0</v>
      </c>
      <c r="L73" s="14">
        <v>0</v>
      </c>
      <c r="M73" s="13">
        <v>0</v>
      </c>
      <c r="N73" s="15">
        <f t="shared" si="7"/>
        <v>0</v>
      </c>
      <c r="O73" s="16">
        <v>1</v>
      </c>
      <c r="P73" s="16">
        <v>1</v>
      </c>
      <c r="Q73" s="15">
        <f t="shared" si="12"/>
        <v>1</v>
      </c>
      <c r="R73" s="16">
        <v>0</v>
      </c>
      <c r="S73" s="15">
        <f t="shared" si="13"/>
        <v>0</v>
      </c>
      <c r="T73" s="16">
        <f t="shared" si="10"/>
        <v>1</v>
      </c>
      <c r="U73" s="15">
        <f t="shared" si="14"/>
        <v>1</v>
      </c>
    </row>
    <row r="74" spans="1:21">
      <c r="A74" s="112" t="s">
        <v>27</v>
      </c>
      <c r="B74" s="112"/>
      <c r="C74" s="112"/>
      <c r="D74" s="112"/>
      <c r="E74" s="112"/>
      <c r="F74" s="112"/>
      <c r="G74" s="13">
        <f t="shared" ref="G74:M74" si="15">SUM(G6:G73)</f>
        <v>18917.79</v>
      </c>
      <c r="H74" s="19">
        <f t="shared" si="15"/>
        <v>229</v>
      </c>
      <c r="I74" s="19">
        <f t="shared" si="15"/>
        <v>37</v>
      </c>
      <c r="J74" s="19">
        <f t="shared" si="15"/>
        <v>179</v>
      </c>
      <c r="K74" s="19">
        <f t="shared" si="15"/>
        <v>10</v>
      </c>
      <c r="L74" s="19">
        <f t="shared" si="15"/>
        <v>23</v>
      </c>
      <c r="M74" s="19">
        <f t="shared" si="15"/>
        <v>10</v>
      </c>
      <c r="N74" s="15">
        <f t="shared" si="7"/>
        <v>4.3668122270742356E-2</v>
      </c>
      <c r="O74" s="20">
        <f>SUM(O6:O73)</f>
        <v>18917.79</v>
      </c>
      <c r="P74" s="20">
        <f>SUM(P6:P73)</f>
        <v>18917.79</v>
      </c>
      <c r="Q74" s="15">
        <f t="shared" si="12"/>
        <v>1</v>
      </c>
      <c r="R74" s="20">
        <f>SUM(R6:R73)</f>
        <v>14373.86</v>
      </c>
      <c r="S74" s="15">
        <f t="shared" si="13"/>
        <v>0.75980651016847101</v>
      </c>
      <c r="T74" s="20">
        <f>SUM(T6:T73)</f>
        <v>4543.93</v>
      </c>
      <c r="U74" s="15">
        <f t="shared" si="14"/>
        <v>0.24019348983152894</v>
      </c>
    </row>
  </sheetData>
  <sheetProtection sheet="1" objects="1" scenarios="1"/>
  <mergeCells count="23">
    <mergeCell ref="A1:U1"/>
    <mergeCell ref="A2:A4"/>
    <mergeCell ref="B2:B4"/>
    <mergeCell ref="C2:C4"/>
    <mergeCell ref="D2:D4"/>
    <mergeCell ref="E2:E4"/>
    <mergeCell ref="F2:F4"/>
    <mergeCell ref="G2:G4"/>
    <mergeCell ref="H2:J2"/>
    <mergeCell ref="K2:O2"/>
    <mergeCell ref="P2:U2"/>
    <mergeCell ref="H3:H4"/>
    <mergeCell ref="I3:I4"/>
    <mergeCell ref="J3:J4"/>
    <mergeCell ref="K3:K4"/>
    <mergeCell ref="L3:L4"/>
    <mergeCell ref="T3:U3"/>
    <mergeCell ref="A74:F74"/>
    <mergeCell ref="M3:M4"/>
    <mergeCell ref="N3:N4"/>
    <mergeCell ref="O3:O4"/>
    <mergeCell ref="P3:Q3"/>
    <mergeCell ref="R3:S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53</vt:i4>
      </vt:variant>
      <vt:variant>
        <vt:lpstr>Именованные диапазоны</vt:lpstr>
      </vt:variant>
      <vt:variant>
        <vt:i4>1</vt:i4>
      </vt:variant>
    </vt:vector>
  </HeadingPairs>
  <TitlesOfParts>
    <vt:vector size="54" baseType="lpstr">
      <vt:lpstr>05.01.2015</vt:lpstr>
      <vt:lpstr>12.01.2015</vt:lpstr>
      <vt:lpstr>19.01.2015</vt:lpstr>
      <vt:lpstr>26.01.2015</vt:lpstr>
      <vt:lpstr>02.02.2015</vt:lpstr>
      <vt:lpstr>09.02.2015</vt:lpstr>
      <vt:lpstr>16.02.2015</vt:lpstr>
      <vt:lpstr>23.02.2015</vt:lpstr>
      <vt:lpstr>02.03.2015</vt:lpstr>
      <vt:lpstr>10.03.2015</vt:lpstr>
      <vt:lpstr>16.03.2015</vt:lpstr>
      <vt:lpstr>23.03.2015</vt:lpstr>
      <vt:lpstr>30.03.2015</vt:lpstr>
      <vt:lpstr>06.04.2015</vt:lpstr>
      <vt:lpstr>14.04.2015</vt:lpstr>
      <vt:lpstr>20.04.2015</vt:lpstr>
      <vt:lpstr>27.04.2015</vt:lpstr>
      <vt:lpstr>05.05.2015</vt:lpstr>
      <vt:lpstr>12.05.2015</vt:lpstr>
      <vt:lpstr>18.05.2015</vt:lpstr>
      <vt:lpstr>25.05.2015</vt:lpstr>
      <vt:lpstr>02.06.2015</vt:lpstr>
      <vt:lpstr>08.06.2015</vt:lpstr>
      <vt:lpstr>15.06.2015</vt:lpstr>
      <vt:lpstr>22.06.2015</vt:lpstr>
      <vt:lpstr>30.06.2015</vt:lpstr>
      <vt:lpstr>6.07.2015</vt:lpstr>
      <vt:lpstr>13.07.2015</vt:lpstr>
      <vt:lpstr>20.07.2015</vt:lpstr>
      <vt:lpstr>27.07.2015</vt:lpstr>
      <vt:lpstr>03.08.2015</vt:lpstr>
      <vt:lpstr>10.08.2015</vt:lpstr>
      <vt:lpstr>17.08.2015</vt:lpstr>
      <vt:lpstr>25.08.2015</vt:lpstr>
      <vt:lpstr>31.08.2015</vt:lpstr>
      <vt:lpstr>07.09.2015</vt:lpstr>
      <vt:lpstr>14.09.2015</vt:lpstr>
      <vt:lpstr>21.09.2015</vt:lpstr>
      <vt:lpstr>28.09.2015</vt:lpstr>
      <vt:lpstr>05.10.2015</vt:lpstr>
      <vt:lpstr>12.10.2015</vt:lpstr>
      <vt:lpstr>19.10.2015</vt:lpstr>
      <vt:lpstr>26.10.2015</vt:lpstr>
      <vt:lpstr>02.11.2015</vt:lpstr>
      <vt:lpstr>09.11.2015</vt:lpstr>
      <vt:lpstr>16.11.2015</vt:lpstr>
      <vt:lpstr>23.11.2015</vt:lpstr>
      <vt:lpstr>30.11.2015</vt:lpstr>
      <vt:lpstr>07.12.2015</vt:lpstr>
      <vt:lpstr>14.12.2015</vt:lpstr>
      <vt:lpstr>21.12.2015</vt:lpstr>
      <vt:lpstr>28.12.2015-31.12.2015</vt:lpstr>
      <vt:lpstr>Аркуш1</vt:lpstr>
      <vt:lpstr>'05.01.2015'!_ФильтрБазыДанных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ГЕТЬМАНСЬКИЙ Ярослав</dc:creator>
  <cp:lastModifiedBy>User</cp:lastModifiedBy>
  <cp:revision>5</cp:revision>
  <cp:lastPrinted>2015-12-17T06:25:02Z</cp:lastPrinted>
  <dcterms:created xsi:type="dcterms:W3CDTF">2014-07-31T14:07:57Z</dcterms:created>
  <dcterms:modified xsi:type="dcterms:W3CDTF">2016-01-05T06:17:43Z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