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ЦяКнига" defaultThemeVersion="124226"/>
  <bookViews>
    <workbookView xWindow="120" yWindow="1095" windowWidth="14355" windowHeight="4935" tabRatio="737"/>
  </bookViews>
  <sheets>
    <sheet name="04.01.2016" sheetId="61" r:id="rId1"/>
  </sheets>
  <definedNames>
    <definedName name="_xlnm._FilterDatabase" localSheetId="0" hidden="1">'04.01.2016'!$A$7:$A$8</definedName>
  </definedNames>
  <calcPr calcId="145621"/>
</workbook>
</file>

<file path=xl/calcChain.xml><?xml version="1.0" encoding="utf-8"?>
<calcChain xmlns="http://schemas.openxmlformats.org/spreadsheetml/2006/main">
  <c r="G8" i="61" l="1"/>
  <c r="G9" i="61"/>
  <c r="G10" i="61"/>
  <c r="G11" i="61"/>
  <c r="G12" i="61"/>
  <c r="G13" i="61"/>
  <c r="G14" i="61"/>
  <c r="G15" i="61"/>
  <c r="G16" i="61"/>
  <c r="G17" i="61"/>
  <c r="G18" i="61"/>
  <c r="G19" i="61"/>
  <c r="G20" i="61"/>
  <c r="G21" i="61"/>
  <c r="G22" i="61"/>
  <c r="G23" i="61"/>
  <c r="G24" i="61"/>
  <c r="G25" i="61"/>
  <c r="G26" i="61"/>
  <c r="G27" i="61"/>
  <c r="G28" i="61"/>
  <c r="G29" i="61"/>
  <c r="G30" i="61"/>
  <c r="G31" i="61"/>
  <c r="G32" i="61"/>
  <c r="G33" i="61"/>
  <c r="G34" i="61"/>
  <c r="G35" i="61"/>
  <c r="G36" i="61"/>
  <c r="G37" i="61"/>
  <c r="G38" i="61"/>
  <c r="G39" i="61"/>
  <c r="G40" i="61"/>
  <c r="G41" i="61"/>
  <c r="G42" i="61"/>
  <c r="G43" i="61"/>
  <c r="G44" i="61"/>
  <c r="G45" i="61"/>
  <c r="G46" i="61"/>
  <c r="G47" i="61"/>
  <c r="G48" i="61"/>
  <c r="G49" i="61"/>
  <c r="G50" i="61"/>
  <c r="G51" i="61"/>
  <c r="G52" i="61"/>
  <c r="G53" i="61"/>
  <c r="G54" i="61"/>
  <c r="G55" i="61"/>
  <c r="G56" i="61"/>
  <c r="G57" i="61"/>
  <c r="G58" i="61"/>
  <c r="G59" i="61"/>
  <c r="G60" i="61"/>
  <c r="G61" i="61"/>
  <c r="G62" i="61"/>
  <c r="G63" i="61"/>
  <c r="G64" i="61"/>
  <c r="G65" i="61"/>
  <c r="G66" i="61"/>
  <c r="G67" i="61"/>
  <c r="G68" i="61"/>
  <c r="G69" i="61"/>
  <c r="G70" i="61"/>
  <c r="G71" i="61"/>
  <c r="G72" i="61"/>
  <c r="G73" i="61"/>
  <c r="G7" i="61"/>
  <c r="AA13" i="61"/>
  <c r="AD13" i="61" s="1"/>
  <c r="Z13" i="61"/>
  <c r="AB13" i="61" s="1"/>
  <c r="Y13" i="61"/>
  <c r="U13" i="61"/>
  <c r="P13" i="61"/>
  <c r="S13" i="61" s="1"/>
  <c r="O13" i="61"/>
  <c r="Q13" i="61" s="1"/>
  <c r="N13" i="61"/>
  <c r="AF13" i="61" l="1"/>
  <c r="R74" i="61" l="1"/>
  <c r="P11" i="61"/>
  <c r="N15" i="61"/>
  <c r="O15" i="61"/>
  <c r="Q15" i="61" s="1"/>
  <c r="S15" i="61"/>
  <c r="U15" i="61"/>
  <c r="Y15" i="61"/>
  <c r="Z15" i="61"/>
  <c r="AA15" i="61"/>
  <c r="AB15" i="61" l="1"/>
  <c r="AD15" i="61"/>
  <c r="AF15" i="61"/>
  <c r="AE74" i="61"/>
  <c r="AC74" i="61"/>
  <c r="X74" i="61"/>
  <c r="W74" i="61"/>
  <c r="V74" i="61"/>
  <c r="T74" i="61"/>
  <c r="M74" i="61"/>
  <c r="K74" i="61"/>
  <c r="J74" i="61"/>
  <c r="I74" i="61"/>
  <c r="H74" i="61"/>
  <c r="AA71" i="61"/>
  <c r="AF71" i="61" s="1"/>
  <c r="Z71" i="61"/>
  <c r="Y71" i="61"/>
  <c r="U71" i="61"/>
  <c r="N71" i="61"/>
  <c r="AA70" i="61"/>
  <c r="AF70" i="61" s="1"/>
  <c r="Z70" i="61"/>
  <c r="Y70" i="61"/>
  <c r="S70" i="61"/>
  <c r="N70" i="61"/>
  <c r="AA69" i="61"/>
  <c r="AF69" i="61" s="1"/>
  <c r="Z69" i="61"/>
  <c r="Y69" i="61"/>
  <c r="U69" i="61"/>
  <c r="N69" i="61"/>
  <c r="AA68" i="61"/>
  <c r="AD68" i="61" s="1"/>
  <c r="Z68" i="61"/>
  <c r="Y68" i="61"/>
  <c r="U68" i="61"/>
  <c r="N68" i="61"/>
  <c r="AA67" i="61"/>
  <c r="AF67" i="61" s="1"/>
  <c r="Z67" i="61"/>
  <c r="AB67" i="61" s="1"/>
  <c r="Y67" i="61"/>
  <c r="U67" i="61"/>
  <c r="N67" i="61"/>
  <c r="AA66" i="61"/>
  <c r="AF66" i="61" s="1"/>
  <c r="Z66" i="61"/>
  <c r="AB66" i="61" s="1"/>
  <c r="Y66" i="61"/>
  <c r="S66" i="61"/>
  <c r="N66" i="61"/>
  <c r="AA65" i="61"/>
  <c r="AF65" i="61" s="1"/>
  <c r="Z65" i="61"/>
  <c r="AB65" i="61" s="1"/>
  <c r="Y65" i="61"/>
  <c r="U65" i="61"/>
  <c r="N65" i="61"/>
  <c r="AA64" i="61"/>
  <c r="AD64" i="61" s="1"/>
  <c r="Z64" i="61"/>
  <c r="Y64" i="61"/>
  <c r="U64" i="61"/>
  <c r="N64" i="61"/>
  <c r="AA63" i="61"/>
  <c r="AF63" i="61" s="1"/>
  <c r="Z63" i="61"/>
  <c r="Y63" i="61"/>
  <c r="U63" i="61"/>
  <c r="N63" i="61"/>
  <c r="AA62" i="61"/>
  <c r="AF62" i="61" s="1"/>
  <c r="Z62" i="61"/>
  <c r="Y62" i="61"/>
  <c r="S62" i="61"/>
  <c r="N62" i="61"/>
  <c r="AA61" i="61"/>
  <c r="AF61" i="61" s="1"/>
  <c r="Z61" i="61"/>
  <c r="Y61" i="61"/>
  <c r="U61" i="61"/>
  <c r="N61" i="61"/>
  <c r="AA60" i="61"/>
  <c r="AD60" i="61" s="1"/>
  <c r="Z60" i="61"/>
  <c r="Y60" i="61"/>
  <c r="U60" i="61"/>
  <c r="N60" i="61"/>
  <c r="AA59" i="61"/>
  <c r="AF59" i="61" s="1"/>
  <c r="Z59" i="61"/>
  <c r="Y59" i="61"/>
  <c r="U59" i="61"/>
  <c r="N59" i="61"/>
  <c r="AA58" i="61"/>
  <c r="AF58" i="61" s="1"/>
  <c r="Z58" i="61"/>
  <c r="AB58" i="61" s="1"/>
  <c r="Y58" i="61"/>
  <c r="S58" i="61"/>
  <c r="N58" i="61"/>
  <c r="AA57" i="61"/>
  <c r="AF57" i="61" s="1"/>
  <c r="Z57" i="61"/>
  <c r="Y57" i="61"/>
  <c r="U57" i="61"/>
  <c r="N57" i="61"/>
  <c r="AA56" i="61"/>
  <c r="AD56" i="61" s="1"/>
  <c r="Z56" i="61"/>
  <c r="Y56" i="61"/>
  <c r="U56" i="61"/>
  <c r="N56" i="61"/>
  <c r="AA55" i="61"/>
  <c r="AF55" i="61" s="1"/>
  <c r="Z55" i="61"/>
  <c r="AB55" i="61" s="1"/>
  <c r="Y55" i="61"/>
  <c r="U55" i="61"/>
  <c r="N55" i="61"/>
  <c r="AA54" i="61"/>
  <c r="AF54" i="61" s="1"/>
  <c r="Z54" i="61"/>
  <c r="AB54" i="61" s="1"/>
  <c r="Y54" i="61"/>
  <c r="S54" i="61"/>
  <c r="N54" i="61"/>
  <c r="AA53" i="61"/>
  <c r="AF53" i="61" s="1"/>
  <c r="Z53" i="61"/>
  <c r="Y53" i="61"/>
  <c r="U53" i="61"/>
  <c r="N53" i="61"/>
  <c r="AD52" i="61"/>
  <c r="Y52" i="61"/>
  <c r="U52" i="61"/>
  <c r="N52" i="61"/>
  <c r="AA51" i="61"/>
  <c r="AF51" i="61" s="1"/>
  <c r="Z51" i="61"/>
  <c r="Y51" i="61"/>
  <c r="U51" i="61"/>
  <c r="N51" i="61"/>
  <c r="AA50" i="61"/>
  <c r="AF50" i="61" s="1"/>
  <c r="Z50" i="61"/>
  <c r="Y50" i="61"/>
  <c r="S50" i="61"/>
  <c r="N50" i="61"/>
  <c r="AA49" i="61"/>
  <c r="AF49" i="61" s="1"/>
  <c r="Z49" i="61"/>
  <c r="Y49" i="61"/>
  <c r="U49" i="61"/>
  <c r="N49" i="61"/>
  <c r="AD48" i="61"/>
  <c r="Y48" i="61"/>
  <c r="U48" i="61"/>
  <c r="N48" i="61"/>
  <c r="AA47" i="61"/>
  <c r="AF47" i="61" s="1"/>
  <c r="Z47" i="61"/>
  <c r="Y47" i="61"/>
  <c r="U47" i="61"/>
  <c r="N47" i="61"/>
  <c r="AA46" i="61"/>
  <c r="AF46" i="61" s="1"/>
  <c r="Z46" i="61"/>
  <c r="Y46" i="61"/>
  <c r="S46" i="61"/>
  <c r="N46" i="61"/>
  <c r="AA45" i="61"/>
  <c r="AF45" i="61" s="1"/>
  <c r="Z45" i="61"/>
  <c r="AB45" i="61" s="1"/>
  <c r="Y45" i="61"/>
  <c r="S45" i="61"/>
  <c r="N45" i="61"/>
  <c r="AA44" i="61"/>
  <c r="AD44" i="61" s="1"/>
  <c r="Z44" i="61"/>
  <c r="AB44" i="61" s="1"/>
  <c r="Y44" i="61"/>
  <c r="U44" i="61"/>
  <c r="N44" i="61"/>
  <c r="AA43" i="61"/>
  <c r="AF43" i="61" s="1"/>
  <c r="Z43" i="61"/>
  <c r="Y43" i="61"/>
  <c r="U43" i="61"/>
  <c r="N43" i="61"/>
  <c r="AA42" i="61"/>
  <c r="AD42" i="61" s="1"/>
  <c r="Z42" i="61"/>
  <c r="Y42" i="61"/>
  <c r="U42" i="61"/>
  <c r="N42" i="61"/>
  <c r="AA41" i="61"/>
  <c r="AF41" i="61" s="1"/>
  <c r="Z41" i="61"/>
  <c r="Y41" i="61"/>
  <c r="S41" i="61"/>
  <c r="N41" i="61"/>
  <c r="AA40" i="61"/>
  <c r="AF40" i="61" s="1"/>
  <c r="Z40" i="61"/>
  <c r="Y40" i="61"/>
  <c r="U40" i="61"/>
  <c r="N40" i="61"/>
  <c r="AA39" i="61"/>
  <c r="AD39" i="61" s="1"/>
  <c r="Z39" i="61"/>
  <c r="Y39" i="61"/>
  <c r="U39" i="61"/>
  <c r="N39" i="61"/>
  <c r="AA38" i="61"/>
  <c r="AF38" i="61" s="1"/>
  <c r="Z38" i="61"/>
  <c r="Y38" i="61"/>
  <c r="U38" i="61"/>
  <c r="N38" i="61"/>
  <c r="AA37" i="61"/>
  <c r="AF37" i="61" s="1"/>
  <c r="Z37" i="61"/>
  <c r="Y37" i="61"/>
  <c r="S37" i="61"/>
  <c r="N37" i="61"/>
  <c r="AA36" i="61"/>
  <c r="AF36" i="61" s="1"/>
  <c r="Z36" i="61"/>
  <c r="Y36" i="61"/>
  <c r="U36" i="61"/>
  <c r="N36" i="61"/>
  <c r="AA35" i="61"/>
  <c r="AD35" i="61" s="1"/>
  <c r="Z35" i="61"/>
  <c r="AB35" i="61" s="1"/>
  <c r="Y35" i="61"/>
  <c r="U35" i="61"/>
  <c r="N35" i="61"/>
  <c r="AA34" i="61"/>
  <c r="AF34" i="61" s="1"/>
  <c r="Z34" i="61"/>
  <c r="Y34" i="61"/>
  <c r="U34" i="61"/>
  <c r="N34" i="61"/>
  <c r="AF33" i="61"/>
  <c r="Y33" i="61"/>
  <c r="S33" i="61"/>
  <c r="N33" i="61"/>
  <c r="AA32" i="61"/>
  <c r="AF32" i="61" s="1"/>
  <c r="Z32" i="61"/>
  <c r="Y32" i="61"/>
  <c r="U32" i="61"/>
  <c r="N32" i="61"/>
  <c r="AA31" i="61"/>
  <c r="AD31" i="61" s="1"/>
  <c r="Z31" i="61"/>
  <c r="Y31" i="61"/>
  <c r="U31" i="61"/>
  <c r="N31" i="61"/>
  <c r="AA30" i="61"/>
  <c r="Z30" i="61"/>
  <c r="Y30" i="61"/>
  <c r="U30" i="61"/>
  <c r="N30" i="61"/>
  <c r="AA29" i="61"/>
  <c r="AD29" i="61" s="1"/>
  <c r="Z29" i="61"/>
  <c r="AB29" i="61" s="1"/>
  <c r="Y29" i="61"/>
  <c r="S29" i="61"/>
  <c r="N29" i="61"/>
  <c r="AF28" i="61"/>
  <c r="Y28" i="61"/>
  <c r="S28" i="61"/>
  <c r="N28" i="61"/>
  <c r="AA27" i="61"/>
  <c r="AD27" i="61" s="1"/>
  <c r="Z27" i="61"/>
  <c r="Y27" i="61"/>
  <c r="S27" i="61"/>
  <c r="N27" i="61"/>
  <c r="AA26" i="61"/>
  <c r="Z26" i="61"/>
  <c r="Y26" i="61"/>
  <c r="U26" i="61"/>
  <c r="N26" i="61"/>
  <c r="AA25" i="61"/>
  <c r="AD25" i="61" s="1"/>
  <c r="Z25" i="61"/>
  <c r="Y25" i="61"/>
  <c r="S25" i="61"/>
  <c r="N25" i="61"/>
  <c r="AA24" i="61"/>
  <c r="AF24" i="61" s="1"/>
  <c r="Z24" i="61"/>
  <c r="Y24" i="61"/>
  <c r="S24" i="61"/>
  <c r="N24" i="61"/>
  <c r="AA23" i="61"/>
  <c r="Z23" i="61"/>
  <c r="Y23" i="61"/>
  <c r="U23" i="61"/>
  <c r="N23" i="61"/>
  <c r="AA22" i="61"/>
  <c r="Z22" i="61"/>
  <c r="Y22" i="61"/>
  <c r="U22" i="61"/>
  <c r="N22" i="61"/>
  <c r="AA21" i="61"/>
  <c r="AD21" i="61" s="1"/>
  <c r="Z21" i="61"/>
  <c r="Y21" i="61"/>
  <c r="S21" i="61"/>
  <c r="N21" i="61"/>
  <c r="AA20" i="61"/>
  <c r="AF20" i="61" s="1"/>
  <c r="Z20" i="61"/>
  <c r="Y20" i="61"/>
  <c r="S20" i="61"/>
  <c r="N20" i="61"/>
  <c r="AA19" i="61"/>
  <c r="AD19" i="61" s="1"/>
  <c r="Z19" i="61"/>
  <c r="Y19" i="61"/>
  <c r="U19" i="61"/>
  <c r="N19" i="61"/>
  <c r="AA18" i="61"/>
  <c r="Z18" i="61"/>
  <c r="Y18" i="61"/>
  <c r="U18" i="61"/>
  <c r="N18" i="61"/>
  <c r="AD17" i="61"/>
  <c r="Y17" i="61"/>
  <c r="S17" i="61"/>
  <c r="N17" i="61"/>
  <c r="AA16" i="61"/>
  <c r="AF16" i="61" s="1"/>
  <c r="Z16" i="61"/>
  <c r="Y16" i="61"/>
  <c r="S16" i="61"/>
  <c r="N16" i="61"/>
  <c r="AA14" i="61"/>
  <c r="Z14" i="61"/>
  <c r="Y14" i="61"/>
  <c r="U14" i="61"/>
  <c r="N14" i="61"/>
  <c r="AA12" i="61"/>
  <c r="AF12" i="61" s="1"/>
  <c r="Z12" i="61"/>
  <c r="Y12" i="61"/>
  <c r="S12" i="61"/>
  <c r="N12" i="61"/>
  <c r="AA11" i="61"/>
  <c r="AD11" i="61" s="1"/>
  <c r="Z11" i="61"/>
  <c r="Y11" i="61"/>
  <c r="U11" i="61"/>
  <c r="N11" i="61"/>
  <c r="AA10" i="61"/>
  <c r="Z10" i="61"/>
  <c r="Y10" i="61"/>
  <c r="S10" i="61"/>
  <c r="U10" i="61"/>
  <c r="O10" i="61"/>
  <c r="Q10" i="61" s="1"/>
  <c r="N10" i="61"/>
  <c r="AA9" i="61"/>
  <c r="AD9" i="61" s="1"/>
  <c r="Z9" i="61"/>
  <c r="Y9" i="61"/>
  <c r="U9" i="61"/>
  <c r="S9" i="61"/>
  <c r="O9" i="61"/>
  <c r="Q9" i="61" s="1"/>
  <c r="N9" i="61"/>
  <c r="AA8" i="61"/>
  <c r="AF8" i="61" s="1"/>
  <c r="Z8" i="61"/>
  <c r="Y8" i="61"/>
  <c r="S8" i="61"/>
  <c r="N8" i="61"/>
  <c r="AA7" i="61"/>
  <c r="Z7" i="61"/>
  <c r="Y7" i="61"/>
  <c r="N7" i="61"/>
  <c r="B6" i="61"/>
  <c r="C6" i="61" s="1"/>
  <c r="D6" i="61" s="1"/>
  <c r="E6" i="61" s="1"/>
  <c r="F6" i="61" s="1"/>
  <c r="G6" i="61" s="1"/>
  <c r="H6" i="61" s="1"/>
  <c r="I6" i="61" s="1"/>
  <c r="J6" i="61" s="1"/>
  <c r="K6" i="61" s="1"/>
  <c r="Z74" i="61" l="1"/>
  <c r="G74" i="61"/>
  <c r="AB9" i="61"/>
  <c r="AF9" i="61"/>
  <c r="AB18" i="61"/>
  <c r="AB16" i="61"/>
  <c r="AD16" i="61"/>
  <c r="O17" i="61"/>
  <c r="Q17" i="61" s="1"/>
  <c r="U17" i="61"/>
  <c r="AB20" i="61"/>
  <c r="AD20" i="61"/>
  <c r="AB52" i="61"/>
  <c r="O56" i="61"/>
  <c r="Q56" i="61" s="1"/>
  <c r="S56" i="61"/>
  <c r="AB56" i="61"/>
  <c r="S57" i="61"/>
  <c r="AB57" i="61"/>
  <c r="AD58" i="61"/>
  <c r="P74" i="61"/>
  <c r="U74" i="61" s="1"/>
  <c r="O25" i="61"/>
  <c r="Q25" i="61" s="1"/>
  <c r="U25" i="61"/>
  <c r="AB25" i="61"/>
  <c r="AF25" i="61"/>
  <c r="O26" i="61"/>
  <c r="Q26" i="61" s="1"/>
  <c r="S26" i="61"/>
  <c r="O27" i="61"/>
  <c r="Q27" i="61" s="1"/>
  <c r="U27" i="61"/>
  <c r="AB27" i="61"/>
  <c r="AF27" i="61"/>
  <c r="O29" i="61"/>
  <c r="Q29" i="61" s="1"/>
  <c r="U29" i="61"/>
  <c r="AF29" i="61"/>
  <c r="O32" i="61"/>
  <c r="Q32" i="61" s="1"/>
  <c r="O35" i="61"/>
  <c r="Q35" i="61" s="1"/>
  <c r="S35" i="61"/>
  <c r="AB38" i="61"/>
  <c r="O40" i="61"/>
  <c r="Q40" i="61" s="1"/>
  <c r="AD43" i="61"/>
  <c r="O44" i="61"/>
  <c r="Q44" i="61" s="1"/>
  <c r="S44" i="61"/>
  <c r="O48" i="61"/>
  <c r="Q48" i="61" s="1"/>
  <c r="S48" i="61"/>
  <c r="AB48" i="61"/>
  <c r="S49" i="61"/>
  <c r="AB49" i="61"/>
  <c r="AB50" i="61"/>
  <c r="AD50" i="61"/>
  <c r="AB60" i="61"/>
  <c r="AB64" i="61"/>
  <c r="O68" i="61"/>
  <c r="Q68" i="61" s="1"/>
  <c r="S68" i="61"/>
  <c r="AB68" i="61"/>
  <c r="S69" i="61"/>
  <c r="AB69" i="61"/>
  <c r="AB70" i="61"/>
  <c r="AD70" i="61"/>
  <c r="AB8" i="61"/>
  <c r="AD8" i="61"/>
  <c r="AB12" i="61"/>
  <c r="AD12" i="61"/>
  <c r="O14" i="61"/>
  <c r="Q14" i="61" s="1"/>
  <c r="S14" i="61"/>
  <c r="O18" i="61"/>
  <c r="Q18" i="61" s="1"/>
  <c r="S18" i="61"/>
  <c r="O21" i="61"/>
  <c r="Q21" i="61" s="1"/>
  <c r="U21" i="61"/>
  <c r="AB21" i="61"/>
  <c r="AF21" i="61"/>
  <c r="O22" i="61"/>
  <c r="Q22" i="61" s="1"/>
  <c r="S22" i="61"/>
  <c r="AB24" i="61"/>
  <c r="AD24" i="61"/>
  <c r="AB30" i="61"/>
  <c r="O31" i="61"/>
  <c r="Q31" i="61" s="1"/>
  <c r="S31" i="61"/>
  <c r="AB31" i="61"/>
  <c r="AB34" i="61"/>
  <c r="AB36" i="61"/>
  <c r="AB37" i="61"/>
  <c r="AD37" i="61"/>
  <c r="AB39" i="61"/>
  <c r="AB47" i="61"/>
  <c r="AB51" i="61"/>
  <c r="AB59" i="61"/>
  <c r="AB63" i="61"/>
  <c r="AB71" i="61"/>
  <c r="AA74" i="61"/>
  <c r="AF74" i="61" s="1"/>
  <c r="AB17" i="61"/>
  <c r="AF17" i="61"/>
  <c r="AB42" i="61"/>
  <c r="AB10" i="61"/>
  <c r="Y74" i="61"/>
  <c r="AB14" i="61"/>
  <c r="AB22" i="61"/>
  <c r="S7" i="61"/>
  <c r="S11" i="61"/>
  <c r="S19" i="61"/>
  <c r="S23" i="61"/>
  <c r="O7" i="61"/>
  <c r="Q7" i="61" s="1"/>
  <c r="U7" i="61"/>
  <c r="AB74" i="61"/>
  <c r="AF7" i="61"/>
  <c r="O11" i="61"/>
  <c r="Q11" i="61" s="1"/>
  <c r="AB11" i="61"/>
  <c r="AF11" i="61"/>
  <c r="O19" i="61"/>
  <c r="Q19" i="61" s="1"/>
  <c r="AB19" i="61"/>
  <c r="AF19" i="61"/>
  <c r="O23" i="61"/>
  <c r="Q23" i="61" s="1"/>
  <c r="AD23" i="61"/>
  <c r="AF23" i="61"/>
  <c r="AB23" i="61"/>
  <c r="AB26" i="61"/>
  <c r="AB28" i="61"/>
  <c r="AD28" i="61"/>
  <c r="S30" i="61"/>
  <c r="S32" i="61"/>
  <c r="AB32" i="61"/>
  <c r="AB33" i="61"/>
  <c r="AD33" i="61"/>
  <c r="O36" i="61"/>
  <c r="Q36" i="61" s="1"/>
  <c r="AD38" i="61"/>
  <c r="O39" i="61"/>
  <c r="Q39" i="61" s="1"/>
  <c r="S39" i="61"/>
  <c r="S40" i="61"/>
  <c r="AB40" i="61"/>
  <c r="AB41" i="61"/>
  <c r="AD41" i="61"/>
  <c r="AF42" i="61"/>
  <c r="O43" i="61"/>
  <c r="Q43" i="61" s="1"/>
  <c r="S43" i="61"/>
  <c r="O45" i="61"/>
  <c r="Q45" i="61" s="1"/>
  <c r="U45" i="61"/>
  <c r="AB46" i="61"/>
  <c r="AD46" i="61"/>
  <c r="AD51" i="61"/>
  <c r="O52" i="61"/>
  <c r="Q52" i="61" s="1"/>
  <c r="S52" i="61"/>
  <c r="S53" i="61"/>
  <c r="AB53" i="61"/>
  <c r="AD54" i="61"/>
  <c r="AD59" i="61"/>
  <c r="O60" i="61"/>
  <c r="Q60" i="61" s="1"/>
  <c r="S60" i="61"/>
  <c r="S61" i="61"/>
  <c r="AB61" i="61"/>
  <c r="AB62" i="61"/>
  <c r="AD62" i="61"/>
  <c r="AD63" i="61"/>
  <c r="O64" i="61"/>
  <c r="Q64" i="61" s="1"/>
  <c r="S64" i="61"/>
  <c r="S65" i="61"/>
  <c r="AD66" i="61"/>
  <c r="AD71" i="61"/>
  <c r="N74" i="61"/>
  <c r="AD34" i="61"/>
  <c r="S36" i="61"/>
  <c r="AD47" i="61"/>
  <c r="AD55" i="61"/>
  <c r="AD67" i="61"/>
  <c r="L6" i="61"/>
  <c r="M6" i="61" s="1"/>
  <c r="N6" i="61" s="1"/>
  <c r="O6" i="61" s="1"/>
  <c r="P6" i="61" s="1"/>
  <c r="N4" i="61"/>
  <c r="AD74" i="61"/>
  <c r="AF31" i="61"/>
  <c r="AD32" i="61"/>
  <c r="O33" i="61"/>
  <c r="Q33" i="61" s="1"/>
  <c r="U33" i="61"/>
  <c r="S34" i="61"/>
  <c r="AF35" i="61"/>
  <c r="AD36" i="61"/>
  <c r="O37" i="61"/>
  <c r="Q37" i="61" s="1"/>
  <c r="U37" i="61"/>
  <c r="S38" i="61"/>
  <c r="AF39" i="61"/>
  <c r="AD40" i="61"/>
  <c r="O41" i="61"/>
  <c r="Q41" i="61" s="1"/>
  <c r="U41" i="61"/>
  <c r="S42" i="61"/>
  <c r="AF44" i="61"/>
  <c r="AD45" i="61"/>
  <c r="O46" i="61"/>
  <c r="Q46" i="61" s="1"/>
  <c r="U46" i="61"/>
  <c r="S47" i="61"/>
  <c r="AF48" i="61"/>
  <c r="AD49" i="61"/>
  <c r="O50" i="61"/>
  <c r="Q50" i="61" s="1"/>
  <c r="U50" i="61"/>
  <c r="S51" i="61"/>
  <c r="AF52" i="61"/>
  <c r="AD53" i="61"/>
  <c r="O54" i="61"/>
  <c r="Q54" i="61" s="1"/>
  <c r="U54" i="61"/>
  <c r="S55" i="61"/>
  <c r="AF56" i="61"/>
  <c r="AD57" i="61"/>
  <c r="O58" i="61"/>
  <c r="Q58" i="61" s="1"/>
  <c r="U58" i="61"/>
  <c r="S59" i="61"/>
  <c r="AF60" i="61"/>
  <c r="AD61" i="61"/>
  <c r="O62" i="61"/>
  <c r="Q62" i="61" s="1"/>
  <c r="U62" i="61"/>
  <c r="S63" i="61"/>
  <c r="AF64" i="61"/>
  <c r="AD65" i="61"/>
  <c r="O66" i="61"/>
  <c r="Q66" i="61" s="1"/>
  <c r="U66" i="61"/>
  <c r="S67" i="61"/>
  <c r="AF68" i="61"/>
  <c r="AD69" i="61"/>
  <c r="O70" i="61"/>
  <c r="Q70" i="61" s="1"/>
  <c r="U70" i="61"/>
  <c r="S71" i="61"/>
  <c r="AD7" i="61"/>
  <c r="O8" i="61"/>
  <c r="Q8" i="61" s="1"/>
  <c r="U8" i="61"/>
  <c r="AF10" i="61"/>
  <c r="O12" i="61"/>
  <c r="Q12" i="61" s="1"/>
  <c r="U12" i="61"/>
  <c r="AF14" i="61"/>
  <c r="O16" i="61"/>
  <c r="Q16" i="61" s="1"/>
  <c r="U16" i="61"/>
  <c r="AF18" i="61"/>
  <c r="O20" i="61"/>
  <c r="Q20" i="61" s="1"/>
  <c r="U20" i="61"/>
  <c r="AF22" i="61"/>
  <c r="O24" i="61"/>
  <c r="Q24" i="61" s="1"/>
  <c r="U24" i="61"/>
  <c r="AF26" i="61"/>
  <c r="O28" i="61"/>
  <c r="Q28" i="61" s="1"/>
  <c r="U28" i="61"/>
  <c r="AF30" i="61"/>
  <c r="O49" i="61"/>
  <c r="Q49" i="61" s="1"/>
  <c r="O53" i="61"/>
  <c r="Q53" i="61" s="1"/>
  <c r="O57" i="61"/>
  <c r="Q57" i="61" s="1"/>
  <c r="O61" i="61"/>
  <c r="Q61" i="61" s="1"/>
  <c r="O65" i="61"/>
  <c r="Q65" i="61" s="1"/>
  <c r="O69" i="61"/>
  <c r="Q69" i="61" s="1"/>
  <c r="AB7" i="61"/>
  <c r="AD10" i="61"/>
  <c r="AD14" i="61"/>
  <c r="AD18" i="61"/>
  <c r="AD22" i="61"/>
  <c r="AD26" i="61"/>
  <c r="AD30" i="61"/>
  <c r="O30" i="61"/>
  <c r="Q30" i="61" s="1"/>
  <c r="O34" i="61"/>
  <c r="Q34" i="61" s="1"/>
  <c r="O38" i="61"/>
  <c r="Q38" i="61" s="1"/>
  <c r="O42" i="61"/>
  <c r="Q42" i="61" s="1"/>
  <c r="O47" i="61"/>
  <c r="Q47" i="61" s="1"/>
  <c r="O51" i="61"/>
  <c r="Q51" i="61" s="1"/>
  <c r="O55" i="61"/>
  <c r="Q55" i="61" s="1"/>
  <c r="O59" i="61"/>
  <c r="Q59" i="61" s="1"/>
  <c r="O63" i="61"/>
  <c r="Q63" i="61" s="1"/>
  <c r="O67" i="61"/>
  <c r="Q67" i="61" s="1"/>
  <c r="O71" i="61"/>
  <c r="Q71" i="61" s="1"/>
  <c r="S74" i="61" l="1"/>
  <c r="Q6" i="61"/>
  <c r="R6" i="61" s="1"/>
  <c r="Q5" i="61"/>
  <c r="O74" i="61"/>
  <c r="Q74" i="61" s="1"/>
  <c r="S5" i="61" l="1"/>
  <c r="S6" i="61"/>
  <c r="T6" i="61" s="1"/>
  <c r="U6" i="61" l="1"/>
  <c r="V6" i="61" s="1"/>
  <c r="U5" i="61"/>
  <c r="W6" i="61" l="1"/>
  <c r="X6" i="61" s="1"/>
  <c r="Y6" i="61" s="1"/>
  <c r="Z6" i="61" s="1"/>
  <c r="Y4" i="61"/>
  <c r="AA6" i="61" l="1"/>
  <c r="AA5" i="61"/>
  <c r="AB6" i="61" l="1"/>
  <c r="AC6" i="61" s="1"/>
  <c r="AB5" i="61"/>
  <c r="AF5" i="61"/>
  <c r="AD5" i="61" l="1"/>
  <c r="AD6" i="61"/>
</calcChain>
</file>

<file path=xl/sharedStrings.xml><?xml version="1.0" encoding="utf-8"?>
<sst xmlns="http://schemas.openxmlformats.org/spreadsheetml/2006/main" count="306" uniqueCount="186">
  <si>
    <t>Реквізити контракту (договору)</t>
  </si>
  <si>
    <t>ПІБ адвоката</t>
  </si>
  <si>
    <t>фактичні видатки (зареєстровані та взяті на облік у ДКСУ)</t>
  </si>
  <si>
    <t>№ з/п</t>
  </si>
  <si>
    <t>Район, місто обласного значення, де знаходиться робоче місце адвоката      (за ЄРАУ)</t>
  </si>
  <si>
    <t>у т.ч. для захисту особи, затриманої за підозрою у вчиненні злочину та/або до якої застосовано  запобіжний захід у вигляді тримання під вартою</t>
  </si>
  <si>
    <t>у т.ч. для здійснення захисту за призначенням</t>
  </si>
  <si>
    <t>касові видатки (виплачені)</t>
  </si>
  <si>
    <t>сума, грн.</t>
  </si>
  <si>
    <t>кількість</t>
  </si>
  <si>
    <t>загальна кількість</t>
  </si>
  <si>
    <t>Доручення, видані адвокату протягом попереднього бюджетного періоду</t>
  </si>
  <si>
    <t>Протягом попереднього бюджетного періоду</t>
  </si>
  <si>
    <t>Протягом поточного бюджетного періоду</t>
  </si>
  <si>
    <t xml:space="preserve">фактичні видатки (зареєстровані та взяті на облік у ДКСУ) </t>
  </si>
  <si>
    <t xml:space="preserve">касові видатки (виплачені) </t>
  </si>
  <si>
    <t xml:space="preserve">кредиторська заборгованість </t>
  </si>
  <si>
    <t>Доручення, видані адвокату протягом попереднього бюджетного періоду, за якими центром прийнято акти</t>
  </si>
  <si>
    <t>Видатки та зобов’язання за прийнятими центром актами про виконання доручень, виданих адвокату протягом попереднього бюджетного періоду</t>
  </si>
  <si>
    <t>сума, що підлягає оплаті за прийнятими актами, грн.</t>
  </si>
  <si>
    <t>Загальна сума за контрактом адвоката</t>
  </si>
  <si>
    <t>Організаційна форма адвокатської діяльності (індивідуально, адвокатське бюро, адвокатське об’єднання)</t>
  </si>
  <si>
    <t>Назва адвокатського бюро чи адвокатського об’єднання</t>
  </si>
  <si>
    <t>кількість доручень, термін дії яких закінчено/які скасовано</t>
  </si>
  <si>
    <t>кількість актів, прийнятих центром</t>
  </si>
  <si>
    <t>Всього:</t>
  </si>
  <si>
    <t>Видатки та зобов’язання за прийнятими центром актами про виконання доручень, виданих адвокату протягом поточного бюджетного періоду 2014</t>
  </si>
  <si>
    <t xml:space="preserve">Аносов Юрій Валентинович </t>
  </si>
  <si>
    <t>смт В.Лепетиха</t>
  </si>
  <si>
    <t>№ 1 від 24.04.2014</t>
  </si>
  <si>
    <t xml:space="preserve">Антипенко Віктор Павлович </t>
  </si>
  <si>
    <t>№ 2 від 27.03.2014</t>
  </si>
  <si>
    <t>Антонович Наталія Анатоліївна</t>
  </si>
  <si>
    <t>м. Цюрупинськ</t>
  </si>
  <si>
    <t>№ 3 від 27.03.2014</t>
  </si>
  <si>
    <t xml:space="preserve">Бітюра Анатолій Анатолійович </t>
  </si>
  <si>
    <t>м. Таврійськ</t>
  </si>
  <si>
    <t>№ 4 від 27.03.2014</t>
  </si>
  <si>
    <t>Блонський Денис Миколайович</t>
  </si>
  <si>
    <t>м. Херсон</t>
  </si>
  <si>
    <t xml:space="preserve">Болтушенко Дмитро Володимирович </t>
  </si>
  <si>
    <t xml:space="preserve">смт Білозерка </t>
  </si>
  <si>
    <t>№ 5 від 26.05.2014</t>
  </si>
  <si>
    <t xml:space="preserve">Бондар Володимир Борисович </t>
  </si>
  <si>
    <t>м. Генічеськ</t>
  </si>
  <si>
    <t>№ 6 від 27.03.2014</t>
  </si>
  <si>
    <t xml:space="preserve">Васильєва Маргарита Володимирівна </t>
  </si>
  <si>
    <t>№ 7 від 24.04.2014</t>
  </si>
  <si>
    <t>Вознюк Галина Миколаївна</t>
  </si>
  <si>
    <t>м. Каховка</t>
  </si>
  <si>
    <t>№ 54 від 24.10.2014</t>
  </si>
  <si>
    <t xml:space="preserve">Галига Олександр Володимирович </t>
  </si>
  <si>
    <t>смт Високопілля</t>
  </si>
  <si>
    <t>№ 8 від 24.04.2014</t>
  </si>
  <si>
    <t xml:space="preserve">Голубцов Анатолій Геннадійович </t>
  </si>
  <si>
    <t>№ 9 від 27.03.2014</t>
  </si>
  <si>
    <t xml:space="preserve">Гончаров Михайло Васильович </t>
  </si>
  <si>
    <t>№ 10 від 27.03.2014</t>
  </si>
  <si>
    <t xml:space="preserve">Горішній Олег Олександрович </t>
  </si>
  <si>
    <t>№ 11 від 24.04.2014</t>
  </si>
  <si>
    <t xml:space="preserve">Горощенко Любов Володимирівна </t>
  </si>
  <si>
    <t>№ 12 від 05.12.2014</t>
  </si>
  <si>
    <t xml:space="preserve">Гринечко Сергій Богданович </t>
  </si>
  <si>
    <t>№ 13 від 24.04.2014</t>
  </si>
  <si>
    <t>Груша Марина Дмитрівна</t>
  </si>
  <si>
    <t>м. Берислав</t>
  </si>
  <si>
    <t>№ 14 від 24.04.2014</t>
  </si>
  <si>
    <t xml:space="preserve">Дубейко Сергій Миколайович </t>
  </si>
  <si>
    <t>№ 15 від 27.03.2014</t>
  </si>
  <si>
    <t>Дубков Василь Іванович</t>
  </si>
  <si>
    <t>№ 56 від 24.10.2014</t>
  </si>
  <si>
    <t xml:space="preserve">Жукова Людмила Федорівна </t>
  </si>
  <si>
    <t>№ 16 від 24.04.2014</t>
  </si>
  <si>
    <t xml:space="preserve">Зайцев Микола Павлович </t>
  </si>
  <si>
    <t>смт Новотроїцьке</t>
  </si>
  <si>
    <t>№ 17 від 27.03.2014</t>
  </si>
  <si>
    <t>Зварич Євгеній Григорович</t>
  </si>
  <si>
    <t>№ 18 від 22.07.2014</t>
  </si>
  <si>
    <t>Зінкевич Дмитро Сергійович</t>
  </si>
  <si>
    <t>м. Нова Каховка</t>
  </si>
  <si>
    <t>№ 61 від 26.11.2014</t>
  </si>
  <si>
    <t xml:space="preserve">Іванов Сергій Сергійович </t>
  </si>
  <si>
    <t>№ 19 від 26.05.2014</t>
  </si>
  <si>
    <t>Іоніді Костянтин Володимирович</t>
  </si>
  <si>
    <t>№ 20 від 27.03.2014</t>
  </si>
  <si>
    <t xml:space="preserve">Клецько Юрій Семенович </t>
  </si>
  <si>
    <t>№ 21 від 27.03.2014</t>
  </si>
  <si>
    <t>Коваленко Володимир Федорович</t>
  </si>
  <si>
    <t>cмт Ніжні Сірогози</t>
  </si>
  <si>
    <t>№ 22 від 24.04.2014</t>
  </si>
  <si>
    <t>Колєв Юрій Миколайович</t>
  </si>
  <si>
    <t>№ 23 від 08.12.2014</t>
  </si>
  <si>
    <t xml:space="preserve">Константінов Євгеній Олександрович </t>
  </si>
  <si>
    <t>№ 24 від 18.12.2014</t>
  </si>
  <si>
    <t xml:space="preserve">Кравченко Геннадій Іванович </t>
  </si>
  <si>
    <t>№ 25 від 29.10.2014</t>
  </si>
  <si>
    <t xml:space="preserve">Кривоносов Ігор Володимирович </t>
  </si>
  <si>
    <t>№ 26 від 27.03.2014</t>
  </si>
  <si>
    <t>Кудрик Андрій Іванович</t>
  </si>
  <si>
    <t xml:space="preserve">Кузнецова Олена Геннадіївна </t>
  </si>
  <si>
    <t>№ 27 від 24.04.2014</t>
  </si>
  <si>
    <t xml:space="preserve">Кузнецов Геннадій Іванович </t>
  </si>
  <si>
    <t>№ 58 від 15.10.2014</t>
  </si>
  <si>
    <t>Купчак Сергій Богданович</t>
  </si>
  <si>
    <t>№ 28 від 03.10.2014</t>
  </si>
  <si>
    <t xml:space="preserve">Кушнеренко Тамара Валеріївна </t>
  </si>
  <si>
    <t>смт Каланчак</t>
  </si>
  <si>
    <t>№ 29 від 27.03.2014</t>
  </si>
  <si>
    <t>Литвиненко Євгеній Олександрович</t>
  </si>
  <si>
    <t>м. Скадовськ</t>
  </si>
  <si>
    <t>№ 30 від 25.12.2014</t>
  </si>
  <si>
    <t>Лук’янченко Максим Володимирович</t>
  </si>
  <si>
    <t>м. Гола Пристань</t>
  </si>
  <si>
    <t>№ 31 від 27.03.2014</t>
  </si>
  <si>
    <t>Люціус Олексій Олександрович</t>
  </si>
  <si>
    <t>№ 32 від 20.06.2014</t>
  </si>
  <si>
    <t>Мальцев Яків Михайлович</t>
  </si>
  <si>
    <t>№ 33 від 24.04.2014</t>
  </si>
  <si>
    <t xml:space="preserve">Марухненко Ірина Петрівна </t>
  </si>
  <si>
    <t>№ 34 від 27.03.2014</t>
  </si>
  <si>
    <t>Марченков Іван Іванович</t>
  </si>
  <si>
    <t>№ 35 від 12.06.2014</t>
  </si>
  <si>
    <t>Назаров Сергій Олександрович</t>
  </si>
  <si>
    <t>№ 62 від 05.09.2014</t>
  </si>
  <si>
    <t>Нікітін Руслан Валерійович</t>
  </si>
  <si>
    <t>№ 36 від 05.12.2014</t>
  </si>
  <si>
    <t>Остапенко Андрій Васильович</t>
  </si>
  <si>
    <t>№ 59 від 08.12.2014</t>
  </si>
  <si>
    <t xml:space="preserve">Охлопков Іван Олександрович </t>
  </si>
  <si>
    <t>№ 37 від 27.03.2014</t>
  </si>
  <si>
    <t xml:space="preserve">Охлопков Олександр Іванович </t>
  </si>
  <si>
    <t>№ 38 від 27.03.2014</t>
  </si>
  <si>
    <t>Панчук Наталія Валеріївна</t>
  </si>
  <si>
    <t>№ 65 від 08.12.2014</t>
  </si>
  <si>
    <t xml:space="preserve">Петренко Катерина Дмитрівна </t>
  </si>
  <si>
    <t>№ 39 від 27.03.2014</t>
  </si>
  <si>
    <t xml:space="preserve">Петренко Тарас Володимирович </t>
  </si>
  <si>
    <t>смт В.Олександрівка</t>
  </si>
  <si>
    <t>№ 40 від 27.03.2014</t>
  </si>
  <si>
    <t>Петряєв Володимир Вікторович</t>
  </si>
  <si>
    <t>№ 63 від 07.08.2014</t>
  </si>
  <si>
    <t>Післєгін Вадим Віталійович</t>
  </si>
  <si>
    <t>№ 41</t>
  </si>
  <si>
    <t>Попович Анатолій Володимирович</t>
  </si>
  <si>
    <t>№ 42 від 07.10.2014</t>
  </si>
  <si>
    <t>Протасов Євгеній Васильович</t>
  </si>
  <si>
    <t>№ 43 від 24.04.2014</t>
  </si>
  <si>
    <t xml:space="preserve">Проценко Микола Вікторович </t>
  </si>
  <si>
    <t>№ 44 від 15.10.2014</t>
  </si>
  <si>
    <t xml:space="preserve">Радінович Володимир Ігорович </t>
  </si>
  <si>
    <t>№ 45 від 27.03.2014</t>
  </si>
  <si>
    <t xml:space="preserve">Рєбров Єгор Сергійович </t>
  </si>
  <si>
    <t>№ 46 від 27.03.2014</t>
  </si>
  <si>
    <t>Савченко Валентина Борисівна</t>
  </si>
  <si>
    <t>Салівонський Олексій Миколайович</t>
  </si>
  <si>
    <t>№ 48 від 27.03.2014</t>
  </si>
  <si>
    <t>Сачаєва Ірина Олександрівна</t>
  </si>
  <si>
    <t>№ 49</t>
  </si>
  <si>
    <t xml:space="preserve">Сначов Юрій Миколайович </t>
  </si>
  <si>
    <t>№ 50 від 12.06.2014</t>
  </si>
  <si>
    <t xml:space="preserve">Теплова Яна Сергіївна </t>
  </si>
  <si>
    <t>смт Білозерка</t>
  </si>
  <si>
    <t>№ 51 від 24.04.2014</t>
  </si>
  <si>
    <t>Тільненко Владислав Володимирович</t>
  </si>
  <si>
    <t>Токаленко Валентина Михайлівна</t>
  </si>
  <si>
    <t>№ 52 від 27.03.2014</t>
  </si>
  <si>
    <t xml:space="preserve">Шадманов Камілжан Шейфутдинович </t>
  </si>
  <si>
    <t>№ 53 від 24.10.2014</t>
  </si>
  <si>
    <t>індивідуальна</t>
  </si>
  <si>
    <t>адвокатське бюро</t>
  </si>
  <si>
    <t>Дмитро Болтушенко і партнери</t>
  </si>
  <si>
    <t>адвокатське об`єднання</t>
  </si>
  <si>
    <t xml:space="preserve">Херсонська колегія адвокатів </t>
  </si>
  <si>
    <t xml:space="preserve">Таврійська адвокатська колегія </t>
  </si>
  <si>
    <t>Проценко</t>
  </si>
  <si>
    <t>Юридична консультація Комсомольського району м. Херсона</t>
  </si>
  <si>
    <t>№ 60 від 02.02.2015</t>
  </si>
  <si>
    <t>№ 55 від 25.03.2015</t>
  </si>
  <si>
    <t>№ 57 від 25.03.2015</t>
  </si>
  <si>
    <t>№ 47 від 11.06.2015</t>
  </si>
  <si>
    <t>Гілін Євген Олександрович</t>
  </si>
  <si>
    <t>Якуба Олексій Гаврилович</t>
  </si>
  <si>
    <t>Бордун Вікторія Олександрівна</t>
  </si>
  <si>
    <t>м.Нова Каховка</t>
  </si>
  <si>
    <t>№ 64 від 26.02.2015</t>
  </si>
  <si>
    <r>
      <t xml:space="preserve">Оперативна інформація Регіонального центру з надання безоплатної вторинної правової допомоги у Херсонській області
щодо доручень, </t>
    </r>
    <r>
      <rPr>
        <b/>
        <u/>
        <sz val="11"/>
        <rFont val="Calibri"/>
        <family val="2"/>
        <charset val="204"/>
        <scheme val="minor"/>
      </rPr>
      <t>виданих у попередньому бюджетному періоді</t>
    </r>
    <r>
      <rPr>
        <b/>
        <sz val="11"/>
        <rFont val="Calibri"/>
        <family val="2"/>
        <charset val="204"/>
        <scheme val="minor"/>
      </rPr>
      <t xml:space="preserve"> адвокатам, які надають безоплатну вторинну правову допомогу, оплати їх послуг та відшкодування витрат
станом на 31.12.2014 включно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</si>
</sst>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1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/>
    <xf numFmtId="1" fontId="1" fillId="0" borderId="2" xfId="0" applyNumberFormat="1" applyFont="1" applyFill="1" applyBorder="1"/>
    <xf numFmtId="2" fontId="1" fillId="0" borderId="2" xfId="0" applyNumberFormat="1" applyFont="1" applyFill="1" applyBorder="1"/>
    <xf numFmtId="2" fontId="1" fillId="0" borderId="2" xfId="0" applyNumberFormat="1" applyFont="1" applyFill="1" applyBorder="1" applyAlignment="1">
      <alignment horizontal="center"/>
    </xf>
    <xf numFmtId="2" fontId="1" fillId="0" borderId="0" xfId="0" applyNumberFormat="1" applyFont="1" applyFill="1"/>
    <xf numFmtId="0" fontId="4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/>
    <xf numFmtId="2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wrapText="1"/>
    </xf>
    <xf numFmtId="1" fontId="1" fillId="0" borderId="0" xfId="0" applyNumberFormat="1" applyFont="1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tabSelected="1" zoomScale="80" zoomScaleNormal="80" zoomScaleSheetLayoutView="130" workbookViewId="0">
      <selection sqref="A1:AF1"/>
    </sheetView>
  </sheetViews>
  <sheetFormatPr defaultColWidth="9.140625" defaultRowHeight="12.75" x14ac:dyDescent="0.2"/>
  <cols>
    <col min="1" max="1" width="6" style="4" bestFit="1" customWidth="1"/>
    <col min="2" max="2" width="13.5703125" style="4" customWidth="1"/>
    <col min="3" max="3" width="33.42578125" style="4" customWidth="1"/>
    <col min="4" max="4" width="34.85546875" style="4" customWidth="1"/>
    <col min="5" max="5" width="19.42578125" style="4" customWidth="1"/>
    <col min="6" max="6" width="17.85546875" style="4" customWidth="1"/>
    <col min="7" max="7" width="11.28515625" style="4" customWidth="1"/>
    <col min="8" max="9" width="9.7109375" style="4" customWidth="1"/>
    <col min="10" max="10" width="6" style="4" customWidth="1"/>
    <col min="11" max="11" width="9.28515625" style="4" customWidth="1"/>
    <col min="12" max="14" width="9.7109375" style="4" customWidth="1"/>
    <col min="15" max="15" width="12.85546875" style="18" customWidth="1"/>
    <col min="16" max="16" width="15.42578125" style="18" customWidth="1"/>
    <col min="17" max="17" width="9.7109375" style="4" customWidth="1"/>
    <col min="18" max="18" width="11.140625" style="18" customWidth="1"/>
    <col min="19" max="19" width="11" style="4" customWidth="1"/>
    <col min="20" max="20" width="9.7109375" style="18" customWidth="1"/>
    <col min="21" max="21" width="11.28515625" style="4" customWidth="1"/>
    <col min="22" max="25" width="9.140625" style="4"/>
    <col min="26" max="26" width="12.140625" style="4" customWidth="1"/>
    <col min="27" max="27" width="10.140625" style="4" customWidth="1"/>
    <col min="28" max="28" width="9.140625" style="4"/>
    <col min="29" max="30" width="11" style="4" customWidth="1"/>
    <col min="31" max="31" width="9.42578125" style="4" bestFit="1" customWidth="1"/>
    <col min="32" max="32" width="11.42578125" style="4" customWidth="1"/>
    <col min="33" max="16384" width="9.140625" style="4"/>
  </cols>
  <sheetData>
    <row r="1" spans="1:32" s="6" customFormat="1" ht="60" customHeight="1" x14ac:dyDescent="0.2">
      <c r="A1" s="35" t="s">
        <v>185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32" s="6" customFormat="1" ht="57.75" customHeight="1" x14ac:dyDescent="0.2">
      <c r="A2" s="33" t="s">
        <v>3</v>
      </c>
      <c r="B2" s="33" t="s">
        <v>21</v>
      </c>
      <c r="C2" s="33" t="s">
        <v>22</v>
      </c>
      <c r="D2" s="33" t="s">
        <v>1</v>
      </c>
      <c r="E2" s="33" t="s">
        <v>4</v>
      </c>
      <c r="F2" s="33" t="s">
        <v>0</v>
      </c>
      <c r="G2" s="33" t="s">
        <v>20</v>
      </c>
      <c r="H2" s="38" t="s">
        <v>11</v>
      </c>
      <c r="I2" s="39"/>
      <c r="J2" s="40"/>
      <c r="K2" s="30" t="s">
        <v>12</v>
      </c>
      <c r="L2" s="31"/>
      <c r="M2" s="31"/>
      <c r="N2" s="31"/>
      <c r="O2" s="31"/>
      <c r="P2" s="31"/>
      <c r="Q2" s="31"/>
      <c r="R2" s="31"/>
      <c r="S2" s="31"/>
      <c r="T2" s="31"/>
      <c r="U2" s="32"/>
      <c r="V2" s="30" t="s">
        <v>13</v>
      </c>
      <c r="W2" s="31"/>
      <c r="X2" s="31"/>
      <c r="Y2" s="31"/>
      <c r="Z2" s="31"/>
      <c r="AA2" s="31"/>
      <c r="AB2" s="31"/>
      <c r="AC2" s="31"/>
      <c r="AD2" s="31"/>
      <c r="AE2" s="31"/>
      <c r="AF2" s="32"/>
    </row>
    <row r="3" spans="1:32" ht="65.25" customHeight="1" x14ac:dyDescent="0.2">
      <c r="A3" s="37"/>
      <c r="B3" s="37"/>
      <c r="C3" s="37"/>
      <c r="D3" s="37"/>
      <c r="E3" s="37"/>
      <c r="F3" s="37"/>
      <c r="G3" s="37"/>
      <c r="H3" s="41"/>
      <c r="I3" s="42"/>
      <c r="J3" s="43"/>
      <c r="K3" s="30" t="s">
        <v>17</v>
      </c>
      <c r="L3" s="31"/>
      <c r="M3" s="31"/>
      <c r="N3" s="31"/>
      <c r="O3" s="32"/>
      <c r="P3" s="30" t="s">
        <v>18</v>
      </c>
      <c r="Q3" s="31"/>
      <c r="R3" s="31"/>
      <c r="S3" s="31"/>
      <c r="T3" s="31"/>
      <c r="U3" s="32"/>
      <c r="V3" s="30" t="s">
        <v>17</v>
      </c>
      <c r="W3" s="31"/>
      <c r="X3" s="31"/>
      <c r="Y3" s="31"/>
      <c r="Z3" s="32"/>
      <c r="AA3" s="30" t="s">
        <v>26</v>
      </c>
      <c r="AB3" s="31"/>
      <c r="AC3" s="31"/>
      <c r="AD3" s="31"/>
      <c r="AE3" s="31"/>
      <c r="AF3" s="32"/>
    </row>
    <row r="4" spans="1:32" ht="69" customHeight="1" x14ac:dyDescent="0.2">
      <c r="A4" s="37"/>
      <c r="B4" s="37"/>
      <c r="C4" s="37"/>
      <c r="D4" s="37"/>
      <c r="E4" s="37"/>
      <c r="F4" s="37"/>
      <c r="G4" s="37"/>
      <c r="H4" s="33" t="s">
        <v>10</v>
      </c>
      <c r="I4" s="33" t="s">
        <v>5</v>
      </c>
      <c r="J4" s="33" t="s">
        <v>6</v>
      </c>
      <c r="K4" s="33" t="s">
        <v>9</v>
      </c>
      <c r="L4" s="33" t="s">
        <v>24</v>
      </c>
      <c r="M4" s="33" t="s">
        <v>23</v>
      </c>
      <c r="N4" s="33" t="str">
        <f>"відсоток  до загальної кількості виданих доручень (гр."&amp;K6&amp;"/гр."&amp;H6&amp;"*100)"</f>
        <v>відсоток  до загальної кількості виданих доручень (гр.11/гр.8*100)</v>
      </c>
      <c r="O4" s="44" t="s">
        <v>19</v>
      </c>
      <c r="P4" s="30" t="s">
        <v>14</v>
      </c>
      <c r="Q4" s="32"/>
      <c r="R4" s="30" t="s">
        <v>15</v>
      </c>
      <c r="S4" s="32"/>
      <c r="T4" s="30" t="s">
        <v>16</v>
      </c>
      <c r="U4" s="32"/>
      <c r="V4" s="33" t="s">
        <v>9</v>
      </c>
      <c r="W4" s="33" t="s">
        <v>24</v>
      </c>
      <c r="X4" s="33" t="s">
        <v>23</v>
      </c>
      <c r="Y4" s="33" t="str">
        <f>"відсоток  до загальної кількості виданих доручень (гр."&amp;V6&amp;"/гр."&amp;'04.01.2016'!H6&amp;"*100)"</f>
        <v>відсоток  до загальної кількості виданих доручень (гр.22/гр.8*100)</v>
      </c>
      <c r="Z4" s="44" t="s">
        <v>19</v>
      </c>
      <c r="AA4" s="30" t="s">
        <v>2</v>
      </c>
      <c r="AB4" s="32"/>
      <c r="AC4" s="30" t="s">
        <v>7</v>
      </c>
      <c r="AD4" s="32"/>
      <c r="AE4" s="30" t="s">
        <v>16</v>
      </c>
      <c r="AF4" s="32"/>
    </row>
    <row r="5" spans="1:32" ht="202.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45"/>
      <c r="P5" s="7" t="s">
        <v>8</v>
      </c>
      <c r="Q5" s="1" t="str">
        <f>"відсоток до суми, що підлягає оплаті (гр. "&amp;P6&amp;"/гр.  "&amp;O6&amp;"*100)"</f>
        <v>відсоток до суми, що підлягає оплаті (гр. 16/гр.  15*100)</v>
      </c>
      <c r="R5" s="7" t="s">
        <v>8</v>
      </c>
      <c r="S5" s="1" t="str">
        <f>"відсоток до зареєстрованих фінансових зобов’язань(гр."&amp;R6&amp;"/гр. "&amp;P6&amp;"*100)"</f>
        <v>відсоток до зареєстрованих фінансових зобов’язань(гр.18/гр. 16*100)</v>
      </c>
      <c r="T5" s="7" t="s">
        <v>8</v>
      </c>
      <c r="U5" s="1" t="str">
        <f>"відсоток до зареєстрованих фінансових зобов’язань(гр."&amp;T6&amp;"/гр. "&amp;P6&amp;"*100)"</f>
        <v>відсоток до зареєстрованих фінансових зобов’язань(гр.20/гр. 16*100)</v>
      </c>
      <c r="V5" s="34"/>
      <c r="W5" s="34"/>
      <c r="X5" s="34"/>
      <c r="Y5" s="34"/>
      <c r="Z5" s="45"/>
      <c r="AA5" s="7" t="str">
        <f>"сума, грн.(гр."&amp;T6&amp;"+гр."&amp;Z6&amp;")"</f>
        <v>сума, грн.(гр.20+гр.26)</v>
      </c>
      <c r="AB5" s="1" t="str">
        <f>"відсоток до суми, що підлягає оплаті (гр. "&amp;AA6&amp;"/гр.  "&amp;Z6&amp;"*100)"</f>
        <v>відсоток до суми, що підлягає оплаті (гр. 27/гр.  26*100)</v>
      </c>
      <c r="AC5" s="7" t="s">
        <v>8</v>
      </c>
      <c r="AD5" s="1" t="str">
        <f>"відсоток до зареєстрованих фінансових зобов’язань(гр."&amp;AC6&amp;"/гр. "&amp;AA6&amp;"*100)"</f>
        <v>відсоток до зареєстрованих фінансових зобов’язань(гр.29/гр. 27*100)</v>
      </c>
      <c r="AE5" s="7" t="s">
        <v>8</v>
      </c>
      <c r="AF5" s="1" t="str">
        <f>"відсоток до зареєстрованих фінансових зобов’язань(гр."&amp;AE6&amp;"/гр. "&amp;AA6&amp;"*100)"</f>
        <v>відсоток до зареєстрованих фінансових зобов’язань(гр.31/гр. 27*100)</v>
      </c>
    </row>
    <row r="6" spans="1:32" x14ac:dyDescent="0.2">
      <c r="A6" s="1">
        <v>1</v>
      </c>
      <c r="B6" s="1">
        <f>A6+1</f>
        <v>2</v>
      </c>
      <c r="C6" s="1">
        <f t="shared" ref="C6:AD6" si="0">B6+1</f>
        <v>3</v>
      </c>
      <c r="D6" s="1">
        <f t="shared" si="0"/>
        <v>4</v>
      </c>
      <c r="E6" s="1">
        <f t="shared" si="0"/>
        <v>5</v>
      </c>
      <c r="F6" s="1">
        <f t="shared" si="0"/>
        <v>6</v>
      </c>
      <c r="G6" s="1">
        <f t="shared" si="0"/>
        <v>7</v>
      </c>
      <c r="H6" s="1">
        <f t="shared" si="0"/>
        <v>8</v>
      </c>
      <c r="I6" s="1">
        <f t="shared" si="0"/>
        <v>9</v>
      </c>
      <c r="J6" s="1">
        <f t="shared" si="0"/>
        <v>10</v>
      </c>
      <c r="K6" s="1">
        <f t="shared" si="0"/>
        <v>11</v>
      </c>
      <c r="L6" s="1">
        <f t="shared" si="0"/>
        <v>12</v>
      </c>
      <c r="M6" s="1">
        <f t="shared" si="0"/>
        <v>13</v>
      </c>
      <c r="N6" s="1">
        <f t="shared" si="0"/>
        <v>14</v>
      </c>
      <c r="O6" s="1">
        <f t="shared" si="0"/>
        <v>15</v>
      </c>
      <c r="P6" s="1">
        <f t="shared" si="0"/>
        <v>16</v>
      </c>
      <c r="Q6" s="1">
        <f t="shared" si="0"/>
        <v>17</v>
      </c>
      <c r="R6" s="1">
        <f t="shared" si="0"/>
        <v>18</v>
      </c>
      <c r="S6" s="1">
        <f t="shared" si="0"/>
        <v>19</v>
      </c>
      <c r="T6" s="1">
        <f t="shared" si="0"/>
        <v>20</v>
      </c>
      <c r="U6" s="1">
        <f t="shared" si="0"/>
        <v>21</v>
      </c>
      <c r="V6" s="1">
        <f t="shared" si="0"/>
        <v>22</v>
      </c>
      <c r="W6" s="1">
        <f t="shared" si="0"/>
        <v>23</v>
      </c>
      <c r="X6" s="1">
        <f t="shared" si="0"/>
        <v>24</v>
      </c>
      <c r="Y6" s="1">
        <f t="shared" si="0"/>
        <v>25</v>
      </c>
      <c r="Z6" s="1">
        <f t="shared" si="0"/>
        <v>26</v>
      </c>
      <c r="AA6" s="1">
        <f t="shared" si="0"/>
        <v>27</v>
      </c>
      <c r="AB6" s="1">
        <f t="shared" si="0"/>
        <v>28</v>
      </c>
      <c r="AC6" s="1">
        <f t="shared" si="0"/>
        <v>29</v>
      </c>
      <c r="AD6" s="1">
        <f t="shared" si="0"/>
        <v>30</v>
      </c>
      <c r="AE6" s="1">
        <v>31</v>
      </c>
      <c r="AF6" s="1">
        <v>32</v>
      </c>
    </row>
    <row r="7" spans="1:32" x14ac:dyDescent="0.2">
      <c r="A7" s="3">
        <v>1</v>
      </c>
      <c r="B7" s="8" t="s">
        <v>168</v>
      </c>
      <c r="C7" s="9"/>
      <c r="D7" s="10" t="s">
        <v>27</v>
      </c>
      <c r="E7" s="8" t="s">
        <v>28</v>
      </c>
      <c r="F7" s="11" t="s">
        <v>29</v>
      </c>
      <c r="G7" s="22">
        <f>R7+T7+AC7+AE7</f>
        <v>44810.66</v>
      </c>
      <c r="H7" s="3">
        <v>30</v>
      </c>
      <c r="I7" s="3">
        <v>1</v>
      </c>
      <c r="J7" s="3">
        <v>29</v>
      </c>
      <c r="K7" s="3">
        <v>9</v>
      </c>
      <c r="L7" s="1"/>
      <c r="M7" s="3">
        <v>0</v>
      </c>
      <c r="N7" s="22">
        <f t="shared" ref="N7:N74" si="1">IF(H7=0,0,K7/H7)*100</f>
        <v>30</v>
      </c>
      <c r="O7" s="7">
        <f>P7</f>
        <v>31261.279999999999</v>
      </c>
      <c r="P7" s="3">
        <v>31261.279999999999</v>
      </c>
      <c r="Q7" s="22">
        <f t="shared" ref="Q7:Q74" si="2">IF(O7=0,0,P7/O7)*100</f>
        <v>100</v>
      </c>
      <c r="R7" s="3">
        <v>34556.97</v>
      </c>
      <c r="S7" s="22">
        <f t="shared" ref="S7:S74" si="3">IF(P7=0,0,R7/P7)*100</f>
        <v>110.54240261435233</v>
      </c>
      <c r="T7" s="3"/>
      <c r="U7" s="22">
        <f t="shared" ref="U7:U74" si="4">IF(P7=0,0,T7/P7)*100</f>
        <v>0</v>
      </c>
      <c r="V7" s="3">
        <v>7</v>
      </c>
      <c r="W7" s="3">
        <v>16</v>
      </c>
      <c r="X7" s="3">
        <v>0</v>
      </c>
      <c r="Y7" s="22">
        <f>IF(H7=0,0,V7/H7)*100</f>
        <v>23.333333333333332</v>
      </c>
      <c r="Z7" s="22">
        <f t="shared" ref="Z7:Z13" si="5">AC7+AE7</f>
        <v>10253.69</v>
      </c>
      <c r="AA7" s="22">
        <f>AC7+AE7</f>
        <v>10253.69</v>
      </c>
      <c r="AB7" s="22">
        <f t="shared" ref="AB7:AB70" si="6">IF(Z7=0,0,AA7/Z7)*100</f>
        <v>100</v>
      </c>
      <c r="AC7" s="22">
        <v>10253.69</v>
      </c>
      <c r="AD7" s="22">
        <f t="shared" ref="AD7:AD70" si="7">IF(AA7=0,0,AC7/AA7)*100</f>
        <v>100</v>
      </c>
      <c r="AE7" s="22">
        <v>0</v>
      </c>
      <c r="AF7" s="13">
        <f t="shared" ref="AF7:AF70" si="8">IF(AA7=0,0,AE7/AA7)*100</f>
        <v>0</v>
      </c>
    </row>
    <row r="8" spans="1:32" x14ac:dyDescent="0.2">
      <c r="A8" s="3">
        <v>2</v>
      </c>
      <c r="B8" s="8" t="s">
        <v>168</v>
      </c>
      <c r="C8" s="9"/>
      <c r="D8" s="10" t="s">
        <v>30</v>
      </c>
      <c r="E8" s="8" t="s">
        <v>28</v>
      </c>
      <c r="F8" s="11" t="s">
        <v>31</v>
      </c>
      <c r="G8" s="22">
        <f t="shared" ref="G8:G71" si="9">R8+T8+AC8+AE8</f>
        <v>64963.570000000007</v>
      </c>
      <c r="H8" s="3">
        <v>50</v>
      </c>
      <c r="I8" s="3">
        <v>11</v>
      </c>
      <c r="J8" s="3">
        <v>35</v>
      </c>
      <c r="K8" s="3">
        <v>35</v>
      </c>
      <c r="L8" s="1"/>
      <c r="M8" s="3">
        <v>0</v>
      </c>
      <c r="N8" s="22">
        <f t="shared" si="1"/>
        <v>70</v>
      </c>
      <c r="O8" s="7">
        <f t="shared" ref="O8:O71" si="10">P8</f>
        <v>44290.11</v>
      </c>
      <c r="P8" s="3">
        <v>44290.11</v>
      </c>
      <c r="Q8" s="22">
        <f t="shared" si="2"/>
        <v>100</v>
      </c>
      <c r="R8" s="3">
        <v>47605.8</v>
      </c>
      <c r="S8" s="22">
        <f t="shared" si="3"/>
        <v>107.48629885994865</v>
      </c>
      <c r="T8" s="3">
        <v>0</v>
      </c>
      <c r="U8" s="22">
        <f t="shared" si="4"/>
        <v>0</v>
      </c>
      <c r="V8" s="3">
        <v>7</v>
      </c>
      <c r="W8" s="3">
        <v>17</v>
      </c>
      <c r="X8" s="3">
        <v>0</v>
      </c>
      <c r="Y8" s="22">
        <f t="shared" ref="Y8:Y71" si="11">IF(H8=0,0,V8/H8)*100</f>
        <v>14.000000000000002</v>
      </c>
      <c r="Z8" s="22">
        <f t="shared" si="5"/>
        <v>17357.77</v>
      </c>
      <c r="AA8" s="22">
        <f t="shared" ref="AA8:AA71" si="12">AC8+AE8</f>
        <v>17357.77</v>
      </c>
      <c r="AB8" s="22">
        <f t="shared" si="6"/>
        <v>100</v>
      </c>
      <c r="AC8" s="22">
        <v>17357.77</v>
      </c>
      <c r="AD8" s="22">
        <f t="shared" si="7"/>
        <v>100</v>
      </c>
      <c r="AE8" s="22">
        <v>0</v>
      </c>
      <c r="AF8" s="13">
        <f t="shared" si="8"/>
        <v>0</v>
      </c>
    </row>
    <row r="9" spans="1:32" x14ac:dyDescent="0.2">
      <c r="A9" s="3">
        <v>3</v>
      </c>
      <c r="B9" s="8" t="s">
        <v>168</v>
      </c>
      <c r="C9" s="9"/>
      <c r="D9" s="10" t="s">
        <v>32</v>
      </c>
      <c r="E9" s="8" t="s">
        <v>33</v>
      </c>
      <c r="F9" s="11" t="s">
        <v>34</v>
      </c>
      <c r="G9" s="22">
        <f t="shared" si="9"/>
        <v>89916.2</v>
      </c>
      <c r="H9" s="3">
        <v>76</v>
      </c>
      <c r="I9" s="3">
        <v>34</v>
      </c>
      <c r="J9" s="3">
        <v>42</v>
      </c>
      <c r="K9" s="3">
        <v>62</v>
      </c>
      <c r="L9" s="1"/>
      <c r="M9" s="3">
        <v>1</v>
      </c>
      <c r="N9" s="22">
        <f t="shared" si="1"/>
        <v>81.578947368421055</v>
      </c>
      <c r="O9" s="7">
        <f t="shared" si="10"/>
        <v>64951.519999999997</v>
      </c>
      <c r="P9" s="3">
        <v>64951.519999999997</v>
      </c>
      <c r="Q9" s="22">
        <f t="shared" si="2"/>
        <v>100</v>
      </c>
      <c r="R9" s="3">
        <v>72166.009999999995</v>
      </c>
      <c r="S9" s="22">
        <f t="shared" si="3"/>
        <v>111.10749987067277</v>
      </c>
      <c r="T9" s="3"/>
      <c r="U9" s="22">
        <f t="shared" si="4"/>
        <v>0</v>
      </c>
      <c r="V9" s="3">
        <v>15</v>
      </c>
      <c r="W9" s="3">
        <v>28</v>
      </c>
      <c r="X9" s="3">
        <v>0</v>
      </c>
      <c r="Y9" s="22">
        <f t="shared" si="11"/>
        <v>19.736842105263158</v>
      </c>
      <c r="Z9" s="22">
        <f t="shared" si="5"/>
        <v>17750.189999999999</v>
      </c>
      <c r="AA9" s="22">
        <f t="shared" si="12"/>
        <v>17750.189999999999</v>
      </c>
      <c r="AB9" s="22">
        <f t="shared" si="6"/>
        <v>100</v>
      </c>
      <c r="AC9" s="22">
        <v>17750.189999999999</v>
      </c>
      <c r="AD9" s="22">
        <f t="shared" si="7"/>
        <v>100</v>
      </c>
      <c r="AE9" s="22">
        <v>0</v>
      </c>
      <c r="AF9" s="13">
        <f t="shared" si="8"/>
        <v>0</v>
      </c>
    </row>
    <row r="10" spans="1:32" x14ac:dyDescent="0.2">
      <c r="A10" s="3">
        <v>4</v>
      </c>
      <c r="B10" s="8" t="s">
        <v>168</v>
      </c>
      <c r="C10" s="9"/>
      <c r="D10" s="10" t="s">
        <v>35</v>
      </c>
      <c r="E10" s="8" t="s">
        <v>36</v>
      </c>
      <c r="F10" s="11" t="s">
        <v>37</v>
      </c>
      <c r="G10" s="22">
        <f t="shared" si="9"/>
        <v>174902.75</v>
      </c>
      <c r="H10" s="3">
        <v>102</v>
      </c>
      <c r="I10" s="3">
        <v>31</v>
      </c>
      <c r="J10" s="3">
        <v>71</v>
      </c>
      <c r="K10" s="3">
        <v>78</v>
      </c>
      <c r="L10" s="1"/>
      <c r="M10" s="3">
        <v>0</v>
      </c>
      <c r="N10" s="22">
        <f t="shared" si="1"/>
        <v>76.470588235294116</v>
      </c>
      <c r="O10" s="7">
        <f t="shared" si="10"/>
        <v>124929.86</v>
      </c>
      <c r="P10" s="3">
        <v>124929.86</v>
      </c>
      <c r="Q10" s="22">
        <f t="shared" si="2"/>
        <v>100</v>
      </c>
      <c r="R10" s="3">
        <v>134812.37</v>
      </c>
      <c r="S10" s="22">
        <f t="shared" si="3"/>
        <v>107.91044670985784</v>
      </c>
      <c r="T10" s="3">
        <v>0</v>
      </c>
      <c r="U10" s="22">
        <f t="shared" si="4"/>
        <v>0</v>
      </c>
      <c r="V10" s="3">
        <v>14</v>
      </c>
      <c r="W10" s="3">
        <v>42</v>
      </c>
      <c r="X10" s="3">
        <v>0</v>
      </c>
      <c r="Y10" s="22">
        <f t="shared" si="11"/>
        <v>13.725490196078432</v>
      </c>
      <c r="Z10" s="22">
        <f t="shared" si="5"/>
        <v>40090.379999999997</v>
      </c>
      <c r="AA10" s="22">
        <f t="shared" si="12"/>
        <v>40090.379999999997</v>
      </c>
      <c r="AB10" s="22">
        <f t="shared" si="6"/>
        <v>100</v>
      </c>
      <c r="AC10" s="22">
        <v>40090.379999999997</v>
      </c>
      <c r="AD10" s="22">
        <f t="shared" si="7"/>
        <v>100</v>
      </c>
      <c r="AE10" s="22">
        <v>0</v>
      </c>
      <c r="AF10" s="13">
        <f t="shared" si="8"/>
        <v>0</v>
      </c>
    </row>
    <row r="11" spans="1:32" x14ac:dyDescent="0.2">
      <c r="A11" s="3">
        <v>5</v>
      </c>
      <c r="B11" s="8" t="s">
        <v>168</v>
      </c>
      <c r="C11" s="9"/>
      <c r="D11" s="10" t="s">
        <v>38</v>
      </c>
      <c r="E11" s="8" t="s">
        <v>39</v>
      </c>
      <c r="F11" s="11" t="s">
        <v>177</v>
      </c>
      <c r="G11" s="22">
        <f t="shared" si="9"/>
        <v>4188.96</v>
      </c>
      <c r="H11" s="3">
        <v>18</v>
      </c>
      <c r="I11" s="3">
        <v>1</v>
      </c>
      <c r="J11" s="3">
        <v>14</v>
      </c>
      <c r="K11" s="3">
        <v>0</v>
      </c>
      <c r="L11" s="1"/>
      <c r="M11" s="3">
        <v>0</v>
      </c>
      <c r="N11" s="22">
        <f t="shared" si="1"/>
        <v>0</v>
      </c>
      <c r="O11" s="7">
        <f t="shared" si="10"/>
        <v>0</v>
      </c>
      <c r="P11" s="3">
        <f>R11+T11</f>
        <v>0</v>
      </c>
      <c r="Q11" s="22">
        <f t="shared" si="2"/>
        <v>0</v>
      </c>
      <c r="R11" s="3">
        <v>0</v>
      </c>
      <c r="S11" s="22">
        <f t="shared" si="3"/>
        <v>0</v>
      </c>
      <c r="T11" s="3">
        <v>0</v>
      </c>
      <c r="U11" s="22">
        <f t="shared" si="4"/>
        <v>0</v>
      </c>
      <c r="V11" s="3">
        <v>3</v>
      </c>
      <c r="W11" s="3">
        <v>8</v>
      </c>
      <c r="X11" s="3">
        <v>2</v>
      </c>
      <c r="Y11" s="22">
        <f t="shared" si="11"/>
        <v>16.666666666666664</v>
      </c>
      <c r="Z11" s="22">
        <f t="shared" si="5"/>
        <v>4188.96</v>
      </c>
      <c r="AA11" s="22">
        <f t="shared" si="12"/>
        <v>4188.96</v>
      </c>
      <c r="AB11" s="22">
        <f t="shared" si="6"/>
        <v>100</v>
      </c>
      <c r="AC11" s="22">
        <v>4188.96</v>
      </c>
      <c r="AD11" s="22">
        <f t="shared" si="7"/>
        <v>100</v>
      </c>
      <c r="AE11" s="22">
        <v>0</v>
      </c>
      <c r="AF11" s="13">
        <f t="shared" si="8"/>
        <v>0</v>
      </c>
    </row>
    <row r="12" spans="1:32" x14ac:dyDescent="0.2">
      <c r="A12" s="3">
        <v>6</v>
      </c>
      <c r="B12" s="8" t="s">
        <v>169</v>
      </c>
      <c r="C12" s="24" t="s">
        <v>170</v>
      </c>
      <c r="D12" s="10" t="s">
        <v>40</v>
      </c>
      <c r="E12" s="8" t="s">
        <v>41</v>
      </c>
      <c r="F12" s="11" t="s">
        <v>42</v>
      </c>
      <c r="G12" s="22">
        <f t="shared" si="9"/>
        <v>76529.05</v>
      </c>
      <c r="H12" s="3">
        <v>53</v>
      </c>
      <c r="I12" s="3">
        <v>9</v>
      </c>
      <c r="J12" s="3">
        <v>43</v>
      </c>
      <c r="K12" s="3">
        <v>38</v>
      </c>
      <c r="L12" s="1"/>
      <c r="M12" s="3">
        <v>0</v>
      </c>
      <c r="N12" s="22">
        <f t="shared" si="1"/>
        <v>71.698113207547166</v>
      </c>
      <c r="O12" s="7">
        <f t="shared" si="10"/>
        <v>52643.11</v>
      </c>
      <c r="P12" s="3">
        <v>52643.11</v>
      </c>
      <c r="Q12" s="22">
        <f t="shared" si="2"/>
        <v>100</v>
      </c>
      <c r="R12" s="3">
        <v>60566.18</v>
      </c>
      <c r="S12" s="22">
        <f t="shared" si="3"/>
        <v>115.05053557816018</v>
      </c>
      <c r="T12" s="3">
        <v>0</v>
      </c>
      <c r="U12" s="22">
        <f t="shared" si="4"/>
        <v>0</v>
      </c>
      <c r="V12" s="3">
        <v>7</v>
      </c>
      <c r="W12" s="3">
        <v>33</v>
      </c>
      <c r="X12" s="3">
        <v>0</v>
      </c>
      <c r="Y12" s="22">
        <f t="shared" si="11"/>
        <v>13.20754716981132</v>
      </c>
      <c r="Z12" s="22">
        <f t="shared" si="5"/>
        <v>15962.87</v>
      </c>
      <c r="AA12" s="22">
        <f t="shared" si="12"/>
        <v>15962.87</v>
      </c>
      <c r="AB12" s="22">
        <f t="shared" si="6"/>
        <v>100</v>
      </c>
      <c r="AC12" s="22">
        <v>15962.87</v>
      </c>
      <c r="AD12" s="22">
        <f t="shared" si="7"/>
        <v>100</v>
      </c>
      <c r="AE12" s="22">
        <v>0</v>
      </c>
      <c r="AF12" s="13">
        <f t="shared" si="8"/>
        <v>0</v>
      </c>
    </row>
    <row r="13" spans="1:32" x14ac:dyDescent="0.2">
      <c r="A13" s="3">
        <v>7</v>
      </c>
      <c r="B13" s="8" t="s">
        <v>168</v>
      </c>
      <c r="D13" s="10" t="s">
        <v>182</v>
      </c>
      <c r="E13" s="8" t="s">
        <v>183</v>
      </c>
      <c r="F13" s="11" t="s">
        <v>184</v>
      </c>
      <c r="G13" s="22">
        <f t="shared" si="9"/>
        <v>313.51</v>
      </c>
      <c r="H13" s="3">
        <v>2</v>
      </c>
      <c r="I13" s="3">
        <v>1</v>
      </c>
      <c r="J13" s="3">
        <v>1</v>
      </c>
      <c r="K13" s="3">
        <v>0</v>
      </c>
      <c r="L13" s="1"/>
      <c r="M13" s="3">
        <v>0</v>
      </c>
      <c r="N13" s="22">
        <f t="shared" si="1"/>
        <v>0</v>
      </c>
      <c r="O13" s="7">
        <f t="shared" si="10"/>
        <v>0</v>
      </c>
      <c r="P13" s="7">
        <f t="shared" ref="P13" si="13">R13+T13</f>
        <v>0</v>
      </c>
      <c r="Q13" s="22">
        <f t="shared" si="2"/>
        <v>0</v>
      </c>
      <c r="R13" s="3">
        <v>0</v>
      </c>
      <c r="S13" s="22">
        <f t="shared" si="3"/>
        <v>0</v>
      </c>
      <c r="T13" s="3">
        <v>0</v>
      </c>
      <c r="U13" s="22">
        <f t="shared" si="4"/>
        <v>0</v>
      </c>
      <c r="V13" s="3">
        <v>1</v>
      </c>
      <c r="W13" s="3">
        <v>1</v>
      </c>
      <c r="X13" s="3">
        <v>0</v>
      </c>
      <c r="Y13" s="22">
        <f t="shared" si="11"/>
        <v>50</v>
      </c>
      <c r="Z13" s="22">
        <f t="shared" si="5"/>
        <v>313.51</v>
      </c>
      <c r="AA13" s="22">
        <f t="shared" si="12"/>
        <v>313.51</v>
      </c>
      <c r="AB13" s="22">
        <f t="shared" si="6"/>
        <v>100</v>
      </c>
      <c r="AC13" s="22">
        <v>313.51</v>
      </c>
      <c r="AD13" s="22">
        <f t="shared" si="7"/>
        <v>100</v>
      </c>
      <c r="AE13" s="22">
        <v>0</v>
      </c>
      <c r="AF13" s="22">
        <f t="shared" si="8"/>
        <v>0</v>
      </c>
    </row>
    <row r="14" spans="1:32" x14ac:dyDescent="0.2">
      <c r="A14" s="3">
        <v>8</v>
      </c>
      <c r="B14" s="8" t="s">
        <v>168</v>
      </c>
      <c r="C14" s="9"/>
      <c r="D14" s="10" t="s">
        <v>43</v>
      </c>
      <c r="E14" s="8" t="s">
        <v>44</v>
      </c>
      <c r="F14" s="11" t="s">
        <v>45</v>
      </c>
      <c r="G14" s="22">
        <f t="shared" si="9"/>
        <v>73881.740000000005</v>
      </c>
      <c r="H14" s="3">
        <v>38</v>
      </c>
      <c r="I14" s="3">
        <v>11</v>
      </c>
      <c r="J14" s="3">
        <v>23</v>
      </c>
      <c r="K14" s="3">
        <v>34</v>
      </c>
      <c r="L14" s="1"/>
      <c r="M14" s="3">
        <v>0</v>
      </c>
      <c r="N14" s="22">
        <f t="shared" si="1"/>
        <v>89.473684210526315</v>
      </c>
      <c r="O14" s="7">
        <f t="shared" si="10"/>
        <v>45682.21</v>
      </c>
      <c r="P14" s="3">
        <v>45682.21</v>
      </c>
      <c r="Q14" s="22">
        <f t="shared" si="2"/>
        <v>100</v>
      </c>
      <c r="R14" s="3">
        <v>56089.01</v>
      </c>
      <c r="S14" s="22">
        <f t="shared" si="3"/>
        <v>122.78085933233092</v>
      </c>
      <c r="T14" s="3">
        <v>0</v>
      </c>
      <c r="U14" s="22">
        <f t="shared" si="4"/>
        <v>0</v>
      </c>
      <c r="V14" s="3">
        <v>2</v>
      </c>
      <c r="W14" s="3">
        <v>12</v>
      </c>
      <c r="X14" s="3">
        <v>0</v>
      </c>
      <c r="Y14" s="22">
        <f t="shared" si="11"/>
        <v>5.2631578947368416</v>
      </c>
      <c r="Z14" s="22">
        <f>AC14+AE14</f>
        <v>17792.73</v>
      </c>
      <c r="AA14" s="22">
        <f t="shared" si="12"/>
        <v>17792.73</v>
      </c>
      <c r="AB14" s="22">
        <f t="shared" si="6"/>
        <v>100</v>
      </c>
      <c r="AC14" s="22">
        <v>17792.73</v>
      </c>
      <c r="AD14" s="22">
        <f t="shared" si="7"/>
        <v>100</v>
      </c>
      <c r="AE14" s="22">
        <v>0</v>
      </c>
      <c r="AF14" s="13">
        <f t="shared" si="8"/>
        <v>0</v>
      </c>
    </row>
    <row r="15" spans="1:32" x14ac:dyDescent="0.2">
      <c r="A15" s="3">
        <v>9</v>
      </c>
      <c r="B15" s="8" t="s">
        <v>168</v>
      </c>
      <c r="C15" s="9"/>
      <c r="D15" s="10" t="s">
        <v>46</v>
      </c>
      <c r="E15" s="8" t="s">
        <v>39</v>
      </c>
      <c r="F15" s="11" t="s">
        <v>47</v>
      </c>
      <c r="G15" s="22">
        <f t="shared" si="9"/>
        <v>38995.760000000002</v>
      </c>
      <c r="H15" s="3">
        <v>21</v>
      </c>
      <c r="I15" s="3">
        <v>4</v>
      </c>
      <c r="J15" s="3">
        <v>16</v>
      </c>
      <c r="K15" s="3">
        <v>20</v>
      </c>
      <c r="L15" s="1"/>
      <c r="M15" s="3">
        <v>0</v>
      </c>
      <c r="N15" s="22">
        <f t="shared" si="1"/>
        <v>95.238095238095227</v>
      </c>
      <c r="O15" s="7">
        <f t="shared" si="10"/>
        <v>26651.38</v>
      </c>
      <c r="P15" s="3">
        <v>26651.38</v>
      </c>
      <c r="Q15" s="22">
        <f t="shared" si="2"/>
        <v>100</v>
      </c>
      <c r="R15" s="3">
        <v>38431.410000000003</v>
      </c>
      <c r="S15" s="22">
        <f t="shared" si="3"/>
        <v>144.2004504081965</v>
      </c>
      <c r="T15" s="3"/>
      <c r="U15" s="22">
        <f t="shared" si="4"/>
        <v>0</v>
      </c>
      <c r="V15" s="3">
        <v>0</v>
      </c>
      <c r="W15" s="3">
        <v>2</v>
      </c>
      <c r="X15" s="3">
        <v>0</v>
      </c>
      <c r="Y15" s="22">
        <f t="shared" si="11"/>
        <v>0</v>
      </c>
      <c r="Z15" s="22">
        <f t="shared" ref="Z15:Z71" si="14">AC15+AE15</f>
        <v>564.35</v>
      </c>
      <c r="AA15" s="22">
        <f t="shared" si="12"/>
        <v>564.35</v>
      </c>
      <c r="AB15" s="22">
        <f t="shared" si="6"/>
        <v>100</v>
      </c>
      <c r="AC15" s="22">
        <v>564.35</v>
      </c>
      <c r="AD15" s="22">
        <f t="shared" si="7"/>
        <v>100</v>
      </c>
      <c r="AE15" s="22">
        <v>0</v>
      </c>
      <c r="AF15" s="13">
        <f t="shared" si="8"/>
        <v>0</v>
      </c>
    </row>
    <row r="16" spans="1:32" x14ac:dyDescent="0.2">
      <c r="A16" s="3">
        <v>10</v>
      </c>
      <c r="B16" s="8" t="s">
        <v>168</v>
      </c>
      <c r="C16" s="9"/>
      <c r="D16" s="10" t="s">
        <v>48</v>
      </c>
      <c r="E16" s="8" t="s">
        <v>49</v>
      </c>
      <c r="F16" s="11" t="s">
        <v>50</v>
      </c>
      <c r="G16" s="22">
        <f t="shared" si="9"/>
        <v>11876.34</v>
      </c>
      <c r="H16" s="3">
        <v>11</v>
      </c>
      <c r="I16" s="3">
        <v>0</v>
      </c>
      <c r="J16" s="3">
        <v>10</v>
      </c>
      <c r="K16" s="3">
        <v>10</v>
      </c>
      <c r="L16" s="1"/>
      <c r="M16" s="3">
        <v>0</v>
      </c>
      <c r="N16" s="22">
        <f t="shared" si="1"/>
        <v>90.909090909090907</v>
      </c>
      <c r="O16" s="7">
        <f t="shared" si="10"/>
        <v>10561.62</v>
      </c>
      <c r="P16" s="3">
        <v>10561.62</v>
      </c>
      <c r="Q16" s="22">
        <f t="shared" si="2"/>
        <v>100</v>
      </c>
      <c r="R16" s="3">
        <v>10561.62</v>
      </c>
      <c r="S16" s="22">
        <f t="shared" si="3"/>
        <v>100</v>
      </c>
      <c r="T16" s="3"/>
      <c r="U16" s="22">
        <f t="shared" si="4"/>
        <v>0</v>
      </c>
      <c r="V16" s="3">
        <v>1</v>
      </c>
      <c r="W16" s="3">
        <v>3</v>
      </c>
      <c r="X16" s="3">
        <v>0</v>
      </c>
      <c r="Y16" s="22">
        <f t="shared" si="11"/>
        <v>9.0909090909090917</v>
      </c>
      <c r="Z16" s="22">
        <f t="shared" si="14"/>
        <v>1314.72</v>
      </c>
      <c r="AA16" s="22">
        <f t="shared" si="12"/>
        <v>1314.72</v>
      </c>
      <c r="AB16" s="22">
        <f t="shared" si="6"/>
        <v>100</v>
      </c>
      <c r="AC16" s="22">
        <v>1314.72</v>
      </c>
      <c r="AD16" s="22">
        <f t="shared" si="7"/>
        <v>100</v>
      </c>
      <c r="AE16" s="22">
        <v>0</v>
      </c>
      <c r="AF16" s="13">
        <f t="shared" si="8"/>
        <v>0</v>
      </c>
    </row>
    <row r="17" spans="1:32" x14ac:dyDescent="0.2">
      <c r="A17" s="3">
        <v>11</v>
      </c>
      <c r="B17" s="8" t="s">
        <v>168</v>
      </c>
      <c r="C17" s="9"/>
      <c r="D17" s="10" t="s">
        <v>51</v>
      </c>
      <c r="E17" s="8" t="s">
        <v>52</v>
      </c>
      <c r="F17" s="11" t="s">
        <v>53</v>
      </c>
      <c r="G17" s="22">
        <f t="shared" si="9"/>
        <v>102779.49</v>
      </c>
      <c r="H17" s="3">
        <v>73</v>
      </c>
      <c r="I17" s="3">
        <v>20</v>
      </c>
      <c r="J17" s="3">
        <v>53</v>
      </c>
      <c r="K17" s="3">
        <v>37</v>
      </c>
      <c r="L17" s="1"/>
      <c r="M17" s="3">
        <v>1</v>
      </c>
      <c r="N17" s="22">
        <f t="shared" si="1"/>
        <v>50.684931506849317</v>
      </c>
      <c r="O17" s="7">
        <f t="shared" si="10"/>
        <v>76532.77</v>
      </c>
      <c r="P17" s="3">
        <v>76532.77</v>
      </c>
      <c r="Q17" s="22">
        <f t="shared" si="2"/>
        <v>100</v>
      </c>
      <c r="R17" s="3">
        <v>62446.78</v>
      </c>
      <c r="S17" s="22">
        <f t="shared" si="3"/>
        <v>81.594825327764823</v>
      </c>
      <c r="T17" s="3">
        <v>14085.99</v>
      </c>
      <c r="U17" s="22">
        <f t="shared" si="4"/>
        <v>18.405174672235173</v>
      </c>
      <c r="V17" s="3">
        <v>3</v>
      </c>
      <c r="W17" s="3">
        <v>14</v>
      </c>
      <c r="X17" s="3">
        <v>0</v>
      </c>
      <c r="Y17" s="22">
        <f t="shared" si="11"/>
        <v>4.10958904109589</v>
      </c>
      <c r="Z17" s="22">
        <v>26246.720000000001</v>
      </c>
      <c r="AA17" s="22">
        <v>12160.73</v>
      </c>
      <c r="AB17" s="22">
        <f t="shared" si="6"/>
        <v>46.332379817363844</v>
      </c>
      <c r="AC17" s="22">
        <v>26246.720000000001</v>
      </c>
      <c r="AD17" s="22">
        <f t="shared" si="7"/>
        <v>215.83177983558554</v>
      </c>
      <c r="AE17" s="22">
        <v>0</v>
      </c>
      <c r="AF17" s="13">
        <f t="shared" si="8"/>
        <v>0</v>
      </c>
    </row>
    <row r="18" spans="1:32" x14ac:dyDescent="0.2">
      <c r="A18" s="3">
        <v>12</v>
      </c>
      <c r="B18" s="8" t="s">
        <v>168</v>
      </c>
      <c r="C18" s="9"/>
      <c r="D18" s="10" t="s">
        <v>54</v>
      </c>
      <c r="E18" s="8" t="s">
        <v>39</v>
      </c>
      <c r="F18" s="11" t="s">
        <v>55</v>
      </c>
      <c r="G18" s="22">
        <f t="shared" si="9"/>
        <v>40747.479999999996</v>
      </c>
      <c r="H18" s="3">
        <v>18</v>
      </c>
      <c r="I18" s="3">
        <v>5</v>
      </c>
      <c r="J18" s="3">
        <v>13</v>
      </c>
      <c r="K18" s="3">
        <v>14</v>
      </c>
      <c r="L18" s="1"/>
      <c r="M18" s="3">
        <v>0</v>
      </c>
      <c r="N18" s="22">
        <f t="shared" si="1"/>
        <v>77.777777777777786</v>
      </c>
      <c r="O18" s="7">
        <f t="shared" si="10"/>
        <v>28369.61</v>
      </c>
      <c r="P18" s="3">
        <v>28369.61</v>
      </c>
      <c r="Q18" s="22">
        <f t="shared" si="2"/>
        <v>100</v>
      </c>
      <c r="R18" s="3">
        <v>33629.339999999997</v>
      </c>
      <c r="S18" s="22">
        <f t="shared" si="3"/>
        <v>118.54001517821358</v>
      </c>
      <c r="T18" s="3"/>
      <c r="U18" s="22">
        <f t="shared" si="4"/>
        <v>0</v>
      </c>
      <c r="V18" s="3">
        <v>0</v>
      </c>
      <c r="W18" s="3">
        <v>2</v>
      </c>
      <c r="X18" s="3">
        <v>0</v>
      </c>
      <c r="Y18" s="22">
        <f t="shared" si="11"/>
        <v>0</v>
      </c>
      <c r="Z18" s="22">
        <f t="shared" si="14"/>
        <v>7118.14</v>
      </c>
      <c r="AA18" s="22">
        <f t="shared" si="12"/>
        <v>7118.14</v>
      </c>
      <c r="AB18" s="22">
        <f t="shared" si="6"/>
        <v>100</v>
      </c>
      <c r="AC18" s="22">
        <v>7118.14</v>
      </c>
      <c r="AD18" s="22">
        <f t="shared" si="7"/>
        <v>100</v>
      </c>
      <c r="AE18" s="22">
        <v>0</v>
      </c>
      <c r="AF18" s="13">
        <f t="shared" si="8"/>
        <v>0</v>
      </c>
    </row>
    <row r="19" spans="1:32" x14ac:dyDescent="0.2">
      <c r="A19" s="3">
        <v>13</v>
      </c>
      <c r="B19" s="8" t="s">
        <v>168</v>
      </c>
      <c r="C19" s="9"/>
      <c r="D19" s="10" t="s">
        <v>56</v>
      </c>
      <c r="E19" s="8" t="s">
        <v>39</v>
      </c>
      <c r="F19" s="11" t="s">
        <v>57</v>
      </c>
      <c r="G19" s="22">
        <f t="shared" si="9"/>
        <v>52666.149999999994</v>
      </c>
      <c r="H19" s="3">
        <v>37</v>
      </c>
      <c r="I19" s="3">
        <v>14</v>
      </c>
      <c r="J19" s="3">
        <v>20</v>
      </c>
      <c r="K19" s="3">
        <v>34</v>
      </c>
      <c r="L19" s="1"/>
      <c r="M19" s="3">
        <v>0</v>
      </c>
      <c r="N19" s="22">
        <f t="shared" si="1"/>
        <v>91.891891891891902</v>
      </c>
      <c r="O19" s="7">
        <f t="shared" si="10"/>
        <v>31305.23</v>
      </c>
      <c r="P19" s="3">
        <v>31305.23</v>
      </c>
      <c r="Q19" s="22">
        <f t="shared" si="2"/>
        <v>100</v>
      </c>
      <c r="R19" s="3">
        <v>34988.49</v>
      </c>
      <c r="S19" s="22">
        <f t="shared" si="3"/>
        <v>111.76563788223245</v>
      </c>
      <c r="T19" s="3"/>
      <c r="U19" s="22">
        <f t="shared" si="4"/>
        <v>0</v>
      </c>
      <c r="V19" s="3">
        <v>2</v>
      </c>
      <c r="W19" s="3">
        <v>8</v>
      </c>
      <c r="X19" s="3">
        <v>0</v>
      </c>
      <c r="Y19" s="22">
        <f t="shared" si="11"/>
        <v>5.4054054054054053</v>
      </c>
      <c r="Z19" s="22">
        <f t="shared" si="14"/>
        <v>17677.66</v>
      </c>
      <c r="AA19" s="22">
        <f t="shared" si="12"/>
        <v>17677.66</v>
      </c>
      <c r="AB19" s="22">
        <f t="shared" si="6"/>
        <v>100</v>
      </c>
      <c r="AC19" s="22">
        <v>17677.66</v>
      </c>
      <c r="AD19" s="22">
        <f t="shared" si="7"/>
        <v>100</v>
      </c>
      <c r="AE19" s="22">
        <v>0</v>
      </c>
      <c r="AF19" s="13">
        <f t="shared" si="8"/>
        <v>0</v>
      </c>
    </row>
    <row r="20" spans="1:32" x14ac:dyDescent="0.2">
      <c r="A20" s="3">
        <v>14</v>
      </c>
      <c r="B20" s="8" t="s">
        <v>168</v>
      </c>
      <c r="C20" s="9"/>
      <c r="D20" s="10" t="s">
        <v>58</v>
      </c>
      <c r="E20" s="8" t="s">
        <v>39</v>
      </c>
      <c r="F20" s="11" t="s">
        <v>59</v>
      </c>
      <c r="G20" s="22">
        <f t="shared" si="9"/>
        <v>74760.3</v>
      </c>
      <c r="H20" s="3">
        <v>23</v>
      </c>
      <c r="I20" s="3">
        <v>7</v>
      </c>
      <c r="J20" s="3">
        <v>14</v>
      </c>
      <c r="K20" s="3">
        <v>18</v>
      </c>
      <c r="L20" s="1"/>
      <c r="M20" s="3">
        <v>0</v>
      </c>
      <c r="N20" s="22">
        <f t="shared" si="1"/>
        <v>78.260869565217391</v>
      </c>
      <c r="O20" s="7">
        <f t="shared" si="10"/>
        <v>32978.910000000003</v>
      </c>
      <c r="P20" s="3">
        <v>32978.910000000003</v>
      </c>
      <c r="Q20" s="22">
        <f t="shared" si="2"/>
        <v>100</v>
      </c>
      <c r="R20" s="3">
        <v>35021.82</v>
      </c>
      <c r="S20" s="22">
        <f t="shared" si="3"/>
        <v>106.19459527316093</v>
      </c>
      <c r="T20" s="3"/>
      <c r="U20" s="22">
        <f t="shared" si="4"/>
        <v>0</v>
      </c>
      <c r="V20" s="3">
        <v>3</v>
      </c>
      <c r="W20" s="3">
        <v>14</v>
      </c>
      <c r="X20" s="3">
        <v>0</v>
      </c>
      <c r="Y20" s="22">
        <f t="shared" si="11"/>
        <v>13.043478260869565</v>
      </c>
      <c r="Z20" s="22">
        <f t="shared" si="14"/>
        <v>39738.480000000003</v>
      </c>
      <c r="AA20" s="22">
        <f t="shared" si="12"/>
        <v>39738.480000000003</v>
      </c>
      <c r="AB20" s="22">
        <f t="shared" si="6"/>
        <v>100</v>
      </c>
      <c r="AC20" s="22">
        <v>39738.480000000003</v>
      </c>
      <c r="AD20" s="22">
        <f t="shared" si="7"/>
        <v>100</v>
      </c>
      <c r="AE20" s="22">
        <v>0</v>
      </c>
      <c r="AF20" s="13">
        <f t="shared" si="8"/>
        <v>0</v>
      </c>
    </row>
    <row r="21" spans="1:32" x14ac:dyDescent="0.2">
      <c r="A21" s="3">
        <v>15</v>
      </c>
      <c r="B21" s="8" t="s">
        <v>168</v>
      </c>
      <c r="C21" s="9"/>
      <c r="D21" s="10" t="s">
        <v>60</v>
      </c>
      <c r="E21" s="8" t="s">
        <v>39</v>
      </c>
      <c r="F21" s="11" t="s">
        <v>61</v>
      </c>
      <c r="G21" s="22">
        <f t="shared" si="9"/>
        <v>26007.4</v>
      </c>
      <c r="H21" s="3">
        <v>20</v>
      </c>
      <c r="I21" s="3">
        <v>7</v>
      </c>
      <c r="J21" s="3">
        <v>9</v>
      </c>
      <c r="K21" s="3">
        <v>1</v>
      </c>
      <c r="L21" s="1"/>
      <c r="M21" s="3">
        <v>0</v>
      </c>
      <c r="N21" s="22">
        <f t="shared" si="1"/>
        <v>5</v>
      </c>
      <c r="O21" s="7">
        <f t="shared" si="10"/>
        <v>19924.97</v>
      </c>
      <c r="P21" s="3">
        <v>19924.97</v>
      </c>
      <c r="Q21" s="22">
        <f t="shared" si="2"/>
        <v>100</v>
      </c>
      <c r="R21" s="3">
        <v>19924.97</v>
      </c>
      <c r="S21" s="22">
        <f t="shared" si="3"/>
        <v>100</v>
      </c>
      <c r="T21" s="3">
        <v>0</v>
      </c>
      <c r="U21" s="22">
        <f t="shared" si="4"/>
        <v>0</v>
      </c>
      <c r="V21" s="3">
        <v>6</v>
      </c>
      <c r="W21" s="3">
        <v>9</v>
      </c>
      <c r="X21" s="3">
        <v>0</v>
      </c>
      <c r="Y21" s="22">
        <f t="shared" si="11"/>
        <v>30</v>
      </c>
      <c r="Z21" s="22">
        <f t="shared" si="14"/>
        <v>6082.43</v>
      </c>
      <c r="AA21" s="22">
        <f t="shared" si="12"/>
        <v>6082.43</v>
      </c>
      <c r="AB21" s="22">
        <f t="shared" si="6"/>
        <v>100</v>
      </c>
      <c r="AC21" s="22">
        <v>6082.43</v>
      </c>
      <c r="AD21" s="22">
        <f t="shared" si="7"/>
        <v>100</v>
      </c>
      <c r="AE21" s="22">
        <v>0</v>
      </c>
      <c r="AF21" s="13">
        <f t="shared" si="8"/>
        <v>0</v>
      </c>
    </row>
    <row r="22" spans="1:32" x14ac:dyDescent="0.2">
      <c r="A22" s="3">
        <v>16</v>
      </c>
      <c r="B22" s="8" t="s">
        <v>168</v>
      </c>
      <c r="C22" s="9"/>
      <c r="D22" s="10" t="s">
        <v>62</v>
      </c>
      <c r="E22" s="8" t="s">
        <v>44</v>
      </c>
      <c r="F22" s="11" t="s">
        <v>63</v>
      </c>
      <c r="G22" s="22">
        <f t="shared" si="9"/>
        <v>72251.05</v>
      </c>
      <c r="H22" s="3">
        <v>33</v>
      </c>
      <c r="I22" s="3">
        <v>8</v>
      </c>
      <c r="J22" s="3">
        <v>23</v>
      </c>
      <c r="K22" s="3">
        <v>26</v>
      </c>
      <c r="L22" s="1"/>
      <c r="M22" s="3">
        <v>0</v>
      </c>
      <c r="N22" s="22">
        <f t="shared" si="1"/>
        <v>78.787878787878782</v>
      </c>
      <c r="O22" s="7">
        <f t="shared" si="10"/>
        <v>50657.01</v>
      </c>
      <c r="P22" s="3">
        <v>50657.01</v>
      </c>
      <c r="Q22" s="22">
        <f t="shared" si="2"/>
        <v>100</v>
      </c>
      <c r="R22" s="3">
        <v>52850.67</v>
      </c>
      <c r="S22" s="22">
        <f t="shared" si="3"/>
        <v>104.33041744864136</v>
      </c>
      <c r="T22" s="3">
        <v>0</v>
      </c>
      <c r="U22" s="22">
        <f t="shared" si="4"/>
        <v>0</v>
      </c>
      <c r="V22" s="3">
        <v>1</v>
      </c>
      <c r="W22" s="3">
        <v>11</v>
      </c>
      <c r="X22" s="3">
        <v>0</v>
      </c>
      <c r="Y22" s="22">
        <f t="shared" si="11"/>
        <v>3.0303030303030303</v>
      </c>
      <c r="Z22" s="22">
        <f t="shared" si="14"/>
        <v>19400.38</v>
      </c>
      <c r="AA22" s="22">
        <f t="shared" si="12"/>
        <v>19400.38</v>
      </c>
      <c r="AB22" s="22">
        <f t="shared" si="6"/>
        <v>100</v>
      </c>
      <c r="AC22" s="22">
        <v>19400.38</v>
      </c>
      <c r="AD22" s="22">
        <f t="shared" si="7"/>
        <v>100</v>
      </c>
      <c r="AE22" s="22">
        <v>0</v>
      </c>
      <c r="AF22" s="13">
        <f t="shared" si="8"/>
        <v>0</v>
      </c>
    </row>
    <row r="23" spans="1:32" x14ac:dyDescent="0.2">
      <c r="A23" s="3">
        <v>17</v>
      </c>
      <c r="B23" s="8" t="s">
        <v>168</v>
      </c>
      <c r="C23" s="9"/>
      <c r="D23" s="10" t="s">
        <v>64</v>
      </c>
      <c r="E23" s="8" t="s">
        <v>65</v>
      </c>
      <c r="F23" s="11" t="s">
        <v>66</v>
      </c>
      <c r="G23" s="22">
        <f t="shared" si="9"/>
        <v>124810.52</v>
      </c>
      <c r="H23" s="3">
        <v>61</v>
      </c>
      <c r="I23" s="3">
        <v>12</v>
      </c>
      <c r="J23" s="3">
        <v>47</v>
      </c>
      <c r="K23" s="3">
        <v>42</v>
      </c>
      <c r="L23" s="1"/>
      <c r="M23" s="3">
        <v>0</v>
      </c>
      <c r="N23" s="22">
        <f t="shared" si="1"/>
        <v>68.852459016393439</v>
      </c>
      <c r="O23" s="7">
        <f t="shared" si="10"/>
        <v>97260.3</v>
      </c>
      <c r="P23" s="3">
        <v>97260.3</v>
      </c>
      <c r="Q23" s="22">
        <f t="shared" si="2"/>
        <v>100</v>
      </c>
      <c r="R23" s="3">
        <v>97260.3</v>
      </c>
      <c r="S23" s="22">
        <f t="shared" si="3"/>
        <v>100</v>
      </c>
      <c r="T23" s="3">
        <v>0</v>
      </c>
      <c r="U23" s="22">
        <f t="shared" si="4"/>
        <v>0</v>
      </c>
      <c r="V23" s="3">
        <v>14</v>
      </c>
      <c r="W23" s="3">
        <v>38</v>
      </c>
      <c r="X23" s="3">
        <v>0</v>
      </c>
      <c r="Y23" s="22">
        <f t="shared" si="11"/>
        <v>22.950819672131146</v>
      </c>
      <c r="Z23" s="22">
        <f t="shared" si="14"/>
        <v>27550.22</v>
      </c>
      <c r="AA23" s="22">
        <f t="shared" si="12"/>
        <v>27550.22</v>
      </c>
      <c r="AB23" s="22">
        <f t="shared" si="6"/>
        <v>100</v>
      </c>
      <c r="AC23" s="22">
        <v>27550.22</v>
      </c>
      <c r="AD23" s="22">
        <f t="shared" si="7"/>
        <v>100</v>
      </c>
      <c r="AE23" s="22">
        <v>0</v>
      </c>
      <c r="AF23" s="13">
        <f t="shared" si="8"/>
        <v>0</v>
      </c>
    </row>
    <row r="24" spans="1:32" s="14" customFormat="1" x14ac:dyDescent="0.2">
      <c r="A24" s="3">
        <v>18</v>
      </c>
      <c r="B24" s="8" t="s">
        <v>171</v>
      </c>
      <c r="C24" s="11" t="s">
        <v>172</v>
      </c>
      <c r="D24" s="10" t="s">
        <v>67</v>
      </c>
      <c r="E24" s="8" t="s">
        <v>39</v>
      </c>
      <c r="F24" s="11" t="s">
        <v>68</v>
      </c>
      <c r="G24" s="22">
        <f t="shared" si="9"/>
        <v>73817.329999999987</v>
      </c>
      <c r="H24" s="3">
        <v>34</v>
      </c>
      <c r="I24" s="3">
        <v>15</v>
      </c>
      <c r="J24" s="3">
        <v>19</v>
      </c>
      <c r="K24" s="3">
        <v>20</v>
      </c>
      <c r="L24" s="3"/>
      <c r="M24" s="3">
        <v>0</v>
      </c>
      <c r="N24" s="22">
        <f t="shared" si="1"/>
        <v>58.82352941176471</v>
      </c>
      <c r="O24" s="22">
        <f t="shared" si="10"/>
        <v>35087.89</v>
      </c>
      <c r="P24" s="3">
        <v>35087.89</v>
      </c>
      <c r="Q24" s="22">
        <f t="shared" si="2"/>
        <v>100</v>
      </c>
      <c r="R24" s="3">
        <v>40576.589999999997</v>
      </c>
      <c r="S24" s="22">
        <f t="shared" si="3"/>
        <v>115.64271889817255</v>
      </c>
      <c r="T24" s="3">
        <v>0</v>
      </c>
      <c r="U24" s="22">
        <f t="shared" si="4"/>
        <v>0</v>
      </c>
      <c r="V24" s="3">
        <v>4</v>
      </c>
      <c r="W24" s="3">
        <v>18</v>
      </c>
      <c r="X24" s="3">
        <v>0</v>
      </c>
      <c r="Y24" s="22">
        <f t="shared" si="11"/>
        <v>11.76470588235294</v>
      </c>
      <c r="Z24" s="22">
        <f t="shared" si="14"/>
        <v>33240.74</v>
      </c>
      <c r="AA24" s="22">
        <f t="shared" si="12"/>
        <v>33240.74</v>
      </c>
      <c r="AB24" s="22">
        <f t="shared" si="6"/>
        <v>100</v>
      </c>
      <c r="AC24" s="22">
        <v>33240.74</v>
      </c>
      <c r="AD24" s="22">
        <f t="shared" si="7"/>
        <v>100</v>
      </c>
      <c r="AE24" s="22">
        <v>0</v>
      </c>
      <c r="AF24" s="13">
        <f t="shared" si="8"/>
        <v>0</v>
      </c>
    </row>
    <row r="25" spans="1:32" ht="13.15" customHeight="1" x14ac:dyDescent="0.2">
      <c r="A25" s="3">
        <v>19</v>
      </c>
      <c r="B25" s="8" t="s">
        <v>168</v>
      </c>
      <c r="C25" s="9"/>
      <c r="D25" s="10" t="s">
        <v>69</v>
      </c>
      <c r="E25" s="8" t="s">
        <v>39</v>
      </c>
      <c r="F25" s="11" t="s">
        <v>70</v>
      </c>
      <c r="G25" s="22">
        <f t="shared" si="9"/>
        <v>43479.96</v>
      </c>
      <c r="H25" s="3">
        <v>17</v>
      </c>
      <c r="I25" s="3">
        <v>5</v>
      </c>
      <c r="J25" s="3">
        <v>9</v>
      </c>
      <c r="K25" s="3">
        <v>16</v>
      </c>
      <c r="L25" s="1"/>
      <c r="M25" s="3">
        <v>0</v>
      </c>
      <c r="N25" s="22">
        <f t="shared" si="1"/>
        <v>94.117647058823522</v>
      </c>
      <c r="O25" s="7">
        <f t="shared" si="10"/>
        <v>40677.54</v>
      </c>
      <c r="P25" s="3">
        <v>40677.54</v>
      </c>
      <c r="Q25" s="22">
        <f t="shared" si="2"/>
        <v>100</v>
      </c>
      <c r="R25" s="3">
        <v>40677.54</v>
      </c>
      <c r="S25" s="22">
        <f t="shared" si="3"/>
        <v>100</v>
      </c>
      <c r="T25" s="3"/>
      <c r="U25" s="22">
        <f t="shared" si="4"/>
        <v>0</v>
      </c>
      <c r="V25" s="3">
        <v>1</v>
      </c>
      <c r="W25" s="3">
        <v>3</v>
      </c>
      <c r="X25" s="3">
        <v>0</v>
      </c>
      <c r="Y25" s="22">
        <f t="shared" si="11"/>
        <v>5.8823529411764701</v>
      </c>
      <c r="Z25" s="22">
        <f t="shared" si="14"/>
        <v>2802.42</v>
      </c>
      <c r="AA25" s="22">
        <f t="shared" si="12"/>
        <v>2802.42</v>
      </c>
      <c r="AB25" s="22">
        <f t="shared" si="6"/>
        <v>100</v>
      </c>
      <c r="AC25" s="22">
        <v>2802.42</v>
      </c>
      <c r="AD25" s="22">
        <f t="shared" si="7"/>
        <v>100</v>
      </c>
      <c r="AE25" s="22">
        <v>0</v>
      </c>
      <c r="AF25" s="13">
        <f t="shared" si="8"/>
        <v>0</v>
      </c>
    </row>
    <row r="26" spans="1:32" x14ac:dyDescent="0.2">
      <c r="A26" s="3">
        <v>20</v>
      </c>
      <c r="B26" s="8" t="s">
        <v>168</v>
      </c>
      <c r="C26" s="9"/>
      <c r="D26" s="10" t="s">
        <v>71</v>
      </c>
      <c r="E26" s="8" t="s">
        <v>39</v>
      </c>
      <c r="F26" s="11" t="s">
        <v>72</v>
      </c>
      <c r="G26" s="22">
        <f t="shared" si="9"/>
        <v>40285.300000000003</v>
      </c>
      <c r="H26" s="3">
        <v>32</v>
      </c>
      <c r="I26" s="3">
        <v>6</v>
      </c>
      <c r="J26" s="3">
        <v>25</v>
      </c>
      <c r="K26" s="3">
        <v>23</v>
      </c>
      <c r="L26" s="1"/>
      <c r="M26" s="3">
        <v>0</v>
      </c>
      <c r="N26" s="22">
        <f t="shared" si="1"/>
        <v>71.875</v>
      </c>
      <c r="O26" s="7">
        <f t="shared" si="10"/>
        <v>32660.959999999999</v>
      </c>
      <c r="P26" s="3">
        <v>32660.959999999999</v>
      </c>
      <c r="Q26" s="22">
        <f t="shared" si="2"/>
        <v>100</v>
      </c>
      <c r="R26" s="3">
        <v>34576.07</v>
      </c>
      <c r="S26" s="22">
        <f t="shared" si="3"/>
        <v>105.86360596871617</v>
      </c>
      <c r="T26" s="3"/>
      <c r="U26" s="22">
        <f t="shared" si="4"/>
        <v>0</v>
      </c>
      <c r="V26" s="3">
        <v>2</v>
      </c>
      <c r="W26" s="3">
        <v>8</v>
      </c>
      <c r="X26" s="3">
        <v>0</v>
      </c>
      <c r="Y26" s="22">
        <f t="shared" si="11"/>
        <v>6.25</v>
      </c>
      <c r="Z26" s="22">
        <f t="shared" si="14"/>
        <v>5709.23</v>
      </c>
      <c r="AA26" s="22">
        <f t="shared" si="12"/>
        <v>5709.23</v>
      </c>
      <c r="AB26" s="22">
        <f t="shared" si="6"/>
        <v>100</v>
      </c>
      <c r="AC26" s="22">
        <v>5709.23</v>
      </c>
      <c r="AD26" s="22">
        <f t="shared" si="7"/>
        <v>100</v>
      </c>
      <c r="AE26" s="22">
        <v>0</v>
      </c>
      <c r="AF26" s="13">
        <f t="shared" si="8"/>
        <v>0</v>
      </c>
    </row>
    <row r="27" spans="1:32" x14ac:dyDescent="0.2">
      <c r="A27" s="3">
        <v>21</v>
      </c>
      <c r="B27" s="8" t="s">
        <v>168</v>
      </c>
      <c r="D27" s="10" t="s">
        <v>73</v>
      </c>
      <c r="E27" s="8" t="s">
        <v>74</v>
      </c>
      <c r="F27" s="11" t="s">
        <v>75</v>
      </c>
      <c r="G27" s="22">
        <f t="shared" si="9"/>
        <v>60787.820000000007</v>
      </c>
      <c r="H27" s="3">
        <v>35</v>
      </c>
      <c r="I27" s="3">
        <v>10</v>
      </c>
      <c r="J27" s="3">
        <v>22</v>
      </c>
      <c r="K27" s="3">
        <v>21</v>
      </c>
      <c r="L27" s="1"/>
      <c r="M27" s="3">
        <v>0</v>
      </c>
      <c r="N27" s="22">
        <f t="shared" si="1"/>
        <v>60</v>
      </c>
      <c r="O27" s="7">
        <f t="shared" si="10"/>
        <v>49820.45</v>
      </c>
      <c r="P27" s="3">
        <v>49820.45</v>
      </c>
      <c r="Q27" s="22">
        <f t="shared" si="2"/>
        <v>100</v>
      </c>
      <c r="R27" s="3">
        <v>53533.66</v>
      </c>
      <c r="S27" s="22">
        <f t="shared" si="3"/>
        <v>107.453184385127</v>
      </c>
      <c r="T27" s="3">
        <v>0</v>
      </c>
      <c r="U27" s="22">
        <f t="shared" si="4"/>
        <v>0</v>
      </c>
      <c r="V27" s="3">
        <v>0</v>
      </c>
      <c r="W27" s="3">
        <v>8</v>
      </c>
      <c r="X27" s="3">
        <v>0</v>
      </c>
      <c r="Y27" s="22">
        <f t="shared" si="11"/>
        <v>0</v>
      </c>
      <c r="Z27" s="22">
        <f t="shared" si="14"/>
        <v>7254.16</v>
      </c>
      <c r="AA27" s="22">
        <f t="shared" si="12"/>
        <v>7254.16</v>
      </c>
      <c r="AB27" s="22">
        <f t="shared" si="6"/>
        <v>100</v>
      </c>
      <c r="AC27" s="22">
        <v>7254.16</v>
      </c>
      <c r="AD27" s="22">
        <f t="shared" si="7"/>
        <v>100</v>
      </c>
      <c r="AE27" s="22">
        <v>0</v>
      </c>
      <c r="AF27" s="13">
        <f t="shared" si="8"/>
        <v>0</v>
      </c>
    </row>
    <row r="28" spans="1:32" x14ac:dyDescent="0.2">
      <c r="A28" s="3">
        <v>22</v>
      </c>
      <c r="B28" s="8" t="s">
        <v>168</v>
      </c>
      <c r="C28" s="9"/>
      <c r="D28" s="10" t="s">
        <v>76</v>
      </c>
      <c r="E28" s="8" t="s">
        <v>49</v>
      </c>
      <c r="F28" s="11" t="s">
        <v>77</v>
      </c>
      <c r="G28" s="22">
        <f t="shared" si="9"/>
        <v>84639.1</v>
      </c>
      <c r="H28" s="3">
        <v>68</v>
      </c>
      <c r="I28" s="3">
        <v>22</v>
      </c>
      <c r="J28" s="3">
        <v>43</v>
      </c>
      <c r="K28" s="3">
        <v>40</v>
      </c>
      <c r="L28" s="1"/>
      <c r="M28" s="3">
        <v>0</v>
      </c>
      <c r="N28" s="22">
        <f t="shared" si="1"/>
        <v>58.82352941176471</v>
      </c>
      <c r="O28" s="7">
        <f t="shared" si="10"/>
        <v>57449.31</v>
      </c>
      <c r="P28" s="3">
        <v>57449.31</v>
      </c>
      <c r="Q28" s="22">
        <f t="shared" si="2"/>
        <v>100</v>
      </c>
      <c r="R28" s="3">
        <v>49874.83</v>
      </c>
      <c r="S28" s="22">
        <f t="shared" si="3"/>
        <v>86.815368191541381</v>
      </c>
      <c r="T28" s="3">
        <v>7574.48</v>
      </c>
      <c r="U28" s="22">
        <f t="shared" si="4"/>
        <v>13.184631808458622</v>
      </c>
      <c r="V28" s="3">
        <v>8</v>
      </c>
      <c r="W28" s="3">
        <v>14</v>
      </c>
      <c r="X28" s="3">
        <v>4</v>
      </c>
      <c r="Y28" s="22">
        <f t="shared" si="11"/>
        <v>11.76470588235294</v>
      </c>
      <c r="Z28" s="22">
        <v>27189.79</v>
      </c>
      <c r="AA28" s="22">
        <v>19615.310000000001</v>
      </c>
      <c r="AB28" s="22">
        <f t="shared" si="6"/>
        <v>72.142190138283524</v>
      </c>
      <c r="AC28" s="22">
        <v>27189.79</v>
      </c>
      <c r="AD28" s="22">
        <f t="shared" si="7"/>
        <v>138.61514296740657</v>
      </c>
      <c r="AE28" s="22">
        <v>0</v>
      </c>
      <c r="AF28" s="13">
        <f t="shared" si="8"/>
        <v>0</v>
      </c>
    </row>
    <row r="29" spans="1:32" x14ac:dyDescent="0.2">
      <c r="A29" s="3">
        <v>23</v>
      </c>
      <c r="B29" s="8" t="s">
        <v>168</v>
      </c>
      <c r="C29" s="9"/>
      <c r="D29" s="10" t="s">
        <v>78</v>
      </c>
      <c r="E29" s="8" t="s">
        <v>79</v>
      </c>
      <c r="F29" s="11" t="s">
        <v>80</v>
      </c>
      <c r="G29" s="22">
        <f t="shared" si="9"/>
        <v>8597.93</v>
      </c>
      <c r="H29" s="3">
        <v>18</v>
      </c>
      <c r="I29" s="3">
        <v>2</v>
      </c>
      <c r="J29" s="3">
        <v>16</v>
      </c>
      <c r="K29" s="3">
        <v>8</v>
      </c>
      <c r="L29" s="1"/>
      <c r="M29" s="3">
        <v>0</v>
      </c>
      <c r="N29" s="22">
        <f t="shared" si="1"/>
        <v>44.444444444444443</v>
      </c>
      <c r="O29" s="7">
        <f t="shared" si="10"/>
        <v>8597.93</v>
      </c>
      <c r="P29" s="3">
        <v>8597.93</v>
      </c>
      <c r="Q29" s="22">
        <f t="shared" si="2"/>
        <v>100</v>
      </c>
      <c r="R29" s="3">
        <v>8597.93</v>
      </c>
      <c r="S29" s="22">
        <f t="shared" si="3"/>
        <v>100</v>
      </c>
      <c r="T29" s="3">
        <v>0</v>
      </c>
      <c r="U29" s="22">
        <f t="shared" si="4"/>
        <v>0</v>
      </c>
      <c r="V29" s="3">
        <v>0</v>
      </c>
      <c r="W29" s="3">
        <v>0</v>
      </c>
      <c r="X29" s="3">
        <v>0</v>
      </c>
      <c r="Y29" s="22">
        <f t="shared" si="11"/>
        <v>0</v>
      </c>
      <c r="Z29" s="22">
        <f t="shared" si="14"/>
        <v>0</v>
      </c>
      <c r="AA29" s="22">
        <f t="shared" si="12"/>
        <v>0</v>
      </c>
      <c r="AB29" s="22">
        <f t="shared" si="6"/>
        <v>0</v>
      </c>
      <c r="AC29" s="22">
        <v>0</v>
      </c>
      <c r="AD29" s="22">
        <f t="shared" si="7"/>
        <v>0</v>
      </c>
      <c r="AE29" s="22">
        <v>0</v>
      </c>
      <c r="AF29" s="13">
        <f t="shared" si="8"/>
        <v>0</v>
      </c>
    </row>
    <row r="30" spans="1:32" x14ac:dyDescent="0.2">
      <c r="A30" s="3">
        <v>24</v>
      </c>
      <c r="B30" s="8" t="s">
        <v>168</v>
      </c>
      <c r="C30" s="9"/>
      <c r="D30" s="10" t="s">
        <v>81</v>
      </c>
      <c r="E30" s="8" t="s">
        <v>39</v>
      </c>
      <c r="F30" s="11" t="s">
        <v>82</v>
      </c>
      <c r="G30" s="22">
        <f t="shared" si="9"/>
        <v>115179.07</v>
      </c>
      <c r="H30" s="3">
        <v>72</v>
      </c>
      <c r="I30" s="3">
        <v>39</v>
      </c>
      <c r="J30" s="3">
        <v>33</v>
      </c>
      <c r="K30" s="3">
        <v>60</v>
      </c>
      <c r="L30" s="1"/>
      <c r="M30" s="3">
        <v>0</v>
      </c>
      <c r="N30" s="22">
        <f t="shared" si="1"/>
        <v>83.333333333333343</v>
      </c>
      <c r="O30" s="7">
        <f t="shared" si="10"/>
        <v>65446.18</v>
      </c>
      <c r="P30" s="3">
        <v>65446.18</v>
      </c>
      <c r="Q30" s="22">
        <f t="shared" si="2"/>
        <v>100</v>
      </c>
      <c r="R30" s="3">
        <v>65446.18</v>
      </c>
      <c r="S30" s="22">
        <f t="shared" si="3"/>
        <v>100</v>
      </c>
      <c r="T30" s="3"/>
      <c r="U30" s="22">
        <f t="shared" si="4"/>
        <v>0</v>
      </c>
      <c r="V30" s="3">
        <v>6</v>
      </c>
      <c r="W30" s="3">
        <v>27</v>
      </c>
      <c r="X30" s="3">
        <v>0</v>
      </c>
      <c r="Y30" s="22">
        <f t="shared" si="11"/>
        <v>8.3333333333333321</v>
      </c>
      <c r="Z30" s="22">
        <f t="shared" si="14"/>
        <v>49732.89</v>
      </c>
      <c r="AA30" s="22">
        <f t="shared" si="12"/>
        <v>49732.89</v>
      </c>
      <c r="AB30" s="22">
        <f t="shared" si="6"/>
        <v>100</v>
      </c>
      <c r="AC30" s="22">
        <v>49732.89</v>
      </c>
      <c r="AD30" s="22">
        <f t="shared" si="7"/>
        <v>100</v>
      </c>
      <c r="AE30" s="22">
        <v>0</v>
      </c>
      <c r="AF30" s="13">
        <f t="shared" si="8"/>
        <v>0</v>
      </c>
    </row>
    <row r="31" spans="1:32" x14ac:dyDescent="0.2">
      <c r="A31" s="3">
        <v>25</v>
      </c>
      <c r="B31" s="8" t="s">
        <v>171</v>
      </c>
      <c r="C31" s="11" t="s">
        <v>173</v>
      </c>
      <c r="D31" s="10" t="s">
        <v>83</v>
      </c>
      <c r="E31" s="8" t="s">
        <v>39</v>
      </c>
      <c r="F31" s="11" t="s">
        <v>84</v>
      </c>
      <c r="G31" s="22">
        <f t="shared" si="9"/>
        <v>68679.839999999997</v>
      </c>
      <c r="H31" s="3">
        <v>33</v>
      </c>
      <c r="I31" s="3">
        <v>12</v>
      </c>
      <c r="J31" s="3">
        <v>21</v>
      </c>
      <c r="K31" s="3">
        <v>40</v>
      </c>
      <c r="L31" s="1"/>
      <c r="M31" s="3">
        <v>0</v>
      </c>
      <c r="N31" s="22">
        <f t="shared" si="1"/>
        <v>121.21212121212122</v>
      </c>
      <c r="O31" s="7">
        <f t="shared" si="10"/>
        <v>52076.17</v>
      </c>
      <c r="P31" s="3">
        <v>52076.17</v>
      </c>
      <c r="Q31" s="22">
        <f t="shared" si="2"/>
        <v>100</v>
      </c>
      <c r="R31" s="3">
        <v>66550.429999999993</v>
      </c>
      <c r="S31" s="22">
        <f t="shared" si="3"/>
        <v>127.79440193086396</v>
      </c>
      <c r="T31" s="3"/>
      <c r="U31" s="22">
        <f t="shared" si="4"/>
        <v>0</v>
      </c>
      <c r="V31" s="3">
        <v>1</v>
      </c>
      <c r="W31" s="3">
        <v>2</v>
      </c>
      <c r="X31" s="3">
        <v>0</v>
      </c>
      <c r="Y31" s="22">
        <f t="shared" si="11"/>
        <v>3.0303030303030303</v>
      </c>
      <c r="Z31" s="22">
        <f t="shared" si="14"/>
        <v>2129.41</v>
      </c>
      <c r="AA31" s="22">
        <f t="shared" si="12"/>
        <v>2129.41</v>
      </c>
      <c r="AB31" s="22">
        <f t="shared" si="6"/>
        <v>100</v>
      </c>
      <c r="AC31" s="22">
        <v>2129.41</v>
      </c>
      <c r="AD31" s="22">
        <f t="shared" si="7"/>
        <v>100</v>
      </c>
      <c r="AE31" s="22">
        <v>0</v>
      </c>
      <c r="AF31" s="13">
        <f t="shared" si="8"/>
        <v>0</v>
      </c>
    </row>
    <row r="32" spans="1:32" x14ac:dyDescent="0.2">
      <c r="A32" s="3">
        <v>26</v>
      </c>
      <c r="B32" s="8" t="s">
        <v>168</v>
      </c>
      <c r="C32" s="9"/>
      <c r="D32" s="10" t="s">
        <v>85</v>
      </c>
      <c r="E32" s="8" t="s">
        <v>49</v>
      </c>
      <c r="F32" s="11" t="s">
        <v>86</v>
      </c>
      <c r="G32" s="22">
        <f t="shared" si="9"/>
        <v>308289.12</v>
      </c>
      <c r="H32" s="3">
        <v>90</v>
      </c>
      <c r="I32" s="3">
        <v>30</v>
      </c>
      <c r="J32" s="3">
        <v>57</v>
      </c>
      <c r="K32" s="3">
        <v>65</v>
      </c>
      <c r="L32" s="1"/>
      <c r="M32" s="3">
        <v>0</v>
      </c>
      <c r="N32" s="22">
        <f t="shared" si="1"/>
        <v>72.222222222222214</v>
      </c>
      <c r="O32" s="7">
        <f t="shared" si="10"/>
        <v>154570.96</v>
      </c>
      <c r="P32" s="3">
        <v>154570.96</v>
      </c>
      <c r="Q32" s="22">
        <f t="shared" si="2"/>
        <v>100</v>
      </c>
      <c r="R32" s="3">
        <v>185712.27</v>
      </c>
      <c r="S32" s="22">
        <f t="shared" si="3"/>
        <v>120.1469344565111</v>
      </c>
      <c r="T32" s="3"/>
      <c r="U32" s="22">
        <f t="shared" si="4"/>
        <v>0</v>
      </c>
      <c r="V32" s="3">
        <v>12</v>
      </c>
      <c r="W32" s="3">
        <v>44</v>
      </c>
      <c r="X32" s="3">
        <v>2</v>
      </c>
      <c r="Y32" s="22">
        <f t="shared" si="11"/>
        <v>13.333333333333334</v>
      </c>
      <c r="Z32" s="22">
        <f t="shared" si="14"/>
        <v>122576.85</v>
      </c>
      <c r="AA32" s="22">
        <f t="shared" si="12"/>
        <v>122576.85</v>
      </c>
      <c r="AB32" s="22">
        <f t="shared" si="6"/>
        <v>100</v>
      </c>
      <c r="AC32" s="22">
        <v>122576.85</v>
      </c>
      <c r="AD32" s="22">
        <f t="shared" si="7"/>
        <v>100</v>
      </c>
      <c r="AE32" s="22">
        <v>0</v>
      </c>
      <c r="AF32" s="13">
        <f t="shared" si="8"/>
        <v>0</v>
      </c>
    </row>
    <row r="33" spans="1:32" s="14" customFormat="1" x14ac:dyDescent="0.2">
      <c r="A33" s="3">
        <v>27</v>
      </c>
      <c r="B33" s="8" t="s">
        <v>168</v>
      </c>
      <c r="C33" s="9"/>
      <c r="D33" s="10" t="s">
        <v>87</v>
      </c>
      <c r="E33" s="8" t="s">
        <v>88</v>
      </c>
      <c r="F33" s="11" t="s">
        <v>89</v>
      </c>
      <c r="G33" s="22">
        <f t="shared" si="9"/>
        <v>68156.86</v>
      </c>
      <c r="H33" s="3">
        <v>39</v>
      </c>
      <c r="I33" s="3">
        <v>3</v>
      </c>
      <c r="J33" s="3">
        <v>35</v>
      </c>
      <c r="K33" s="3">
        <v>25</v>
      </c>
      <c r="L33" s="1"/>
      <c r="M33" s="3">
        <v>0</v>
      </c>
      <c r="N33" s="22">
        <f t="shared" si="1"/>
        <v>64.102564102564102</v>
      </c>
      <c r="O33" s="7">
        <f t="shared" si="10"/>
        <v>33305.47</v>
      </c>
      <c r="P33" s="3">
        <v>33305.47</v>
      </c>
      <c r="Q33" s="22">
        <f t="shared" si="2"/>
        <v>100</v>
      </c>
      <c r="R33" s="3">
        <v>29201.41</v>
      </c>
      <c r="S33" s="22">
        <f t="shared" si="3"/>
        <v>87.677519638665956</v>
      </c>
      <c r="T33" s="3">
        <v>11789.52</v>
      </c>
      <c r="U33" s="22">
        <f t="shared" si="4"/>
        <v>35.398149313010748</v>
      </c>
      <c r="V33" s="3">
        <v>7</v>
      </c>
      <c r="W33" s="3">
        <v>22</v>
      </c>
      <c r="X33" s="3">
        <v>0</v>
      </c>
      <c r="Y33" s="22">
        <f t="shared" si="11"/>
        <v>17.948717948717949</v>
      </c>
      <c r="Z33" s="22">
        <v>27165.93</v>
      </c>
      <c r="AA33" s="22">
        <v>15376.41</v>
      </c>
      <c r="AB33" s="22">
        <f t="shared" si="6"/>
        <v>56.601817055407267</v>
      </c>
      <c r="AC33" s="22">
        <v>27165.93</v>
      </c>
      <c r="AD33" s="22">
        <f t="shared" si="7"/>
        <v>176.67277342370554</v>
      </c>
      <c r="AE33" s="22">
        <v>0</v>
      </c>
      <c r="AF33" s="13">
        <f t="shared" si="8"/>
        <v>0</v>
      </c>
    </row>
    <row r="34" spans="1:32" x14ac:dyDescent="0.2">
      <c r="A34" s="3">
        <v>28</v>
      </c>
      <c r="B34" s="8" t="s">
        <v>168</v>
      </c>
      <c r="D34" s="10" t="s">
        <v>90</v>
      </c>
      <c r="E34" s="8" t="s">
        <v>39</v>
      </c>
      <c r="F34" s="11" t="s">
        <v>91</v>
      </c>
      <c r="G34" s="22">
        <f t="shared" si="9"/>
        <v>33708.29</v>
      </c>
      <c r="H34" s="3">
        <v>41</v>
      </c>
      <c r="I34" s="3">
        <v>20</v>
      </c>
      <c r="J34" s="3">
        <v>16</v>
      </c>
      <c r="K34" s="3">
        <v>28</v>
      </c>
      <c r="L34" s="1"/>
      <c r="M34" s="3">
        <v>0</v>
      </c>
      <c r="N34" s="22">
        <f t="shared" si="1"/>
        <v>68.292682926829272</v>
      </c>
      <c r="O34" s="7">
        <f t="shared" si="10"/>
        <v>24273.56</v>
      </c>
      <c r="P34" s="3">
        <v>24273.56</v>
      </c>
      <c r="Q34" s="22">
        <f t="shared" si="2"/>
        <v>100</v>
      </c>
      <c r="R34" s="3">
        <v>23273.56</v>
      </c>
      <c r="S34" s="22">
        <f t="shared" si="3"/>
        <v>95.880291148063989</v>
      </c>
      <c r="T34" s="3"/>
      <c r="U34" s="22">
        <f t="shared" si="4"/>
        <v>0</v>
      </c>
      <c r="V34" s="3">
        <v>9</v>
      </c>
      <c r="W34" s="3">
        <v>11</v>
      </c>
      <c r="X34" s="3">
        <v>0</v>
      </c>
      <c r="Y34" s="22">
        <f t="shared" si="11"/>
        <v>21.951219512195124</v>
      </c>
      <c r="Z34" s="22">
        <f t="shared" si="14"/>
        <v>10434.73</v>
      </c>
      <c r="AA34" s="22">
        <f t="shared" si="12"/>
        <v>10434.73</v>
      </c>
      <c r="AB34" s="22">
        <f t="shared" si="6"/>
        <v>100</v>
      </c>
      <c r="AC34" s="22">
        <v>10434.73</v>
      </c>
      <c r="AD34" s="22">
        <f t="shared" si="7"/>
        <v>100</v>
      </c>
      <c r="AE34" s="22">
        <v>0</v>
      </c>
      <c r="AF34" s="13">
        <f t="shared" si="8"/>
        <v>0</v>
      </c>
    </row>
    <row r="35" spans="1:32" x14ac:dyDescent="0.2">
      <c r="A35" s="3">
        <v>29</v>
      </c>
      <c r="B35" s="8" t="s">
        <v>168</v>
      </c>
      <c r="C35" s="9"/>
      <c r="D35" s="10" t="s">
        <v>92</v>
      </c>
      <c r="E35" s="8" t="s">
        <v>39</v>
      </c>
      <c r="F35" s="11" t="s">
        <v>93</v>
      </c>
      <c r="G35" s="22">
        <f t="shared" si="9"/>
        <v>4909.33</v>
      </c>
      <c r="H35" s="3">
        <v>9</v>
      </c>
      <c r="I35" s="3">
        <v>4</v>
      </c>
      <c r="J35" s="3">
        <v>5</v>
      </c>
      <c r="K35" s="3">
        <v>3</v>
      </c>
      <c r="L35" s="1"/>
      <c r="M35" s="3">
        <v>0</v>
      </c>
      <c r="N35" s="22">
        <f t="shared" si="1"/>
        <v>33.333333333333329</v>
      </c>
      <c r="O35" s="7">
        <f t="shared" si="10"/>
        <v>4703.83</v>
      </c>
      <c r="P35" s="3">
        <v>4703.83</v>
      </c>
      <c r="Q35" s="22">
        <f t="shared" si="2"/>
        <v>100</v>
      </c>
      <c r="R35" s="3">
        <v>4909.33</v>
      </c>
      <c r="S35" s="22">
        <f t="shared" si="3"/>
        <v>104.3687803343233</v>
      </c>
      <c r="T35" s="3"/>
      <c r="U35" s="22">
        <f t="shared" si="4"/>
        <v>0</v>
      </c>
      <c r="V35" s="3">
        <v>0</v>
      </c>
      <c r="W35" s="3">
        <v>0</v>
      </c>
      <c r="X35" s="3">
        <v>0</v>
      </c>
      <c r="Y35" s="22">
        <f t="shared" si="11"/>
        <v>0</v>
      </c>
      <c r="Z35" s="22">
        <f t="shared" si="14"/>
        <v>0</v>
      </c>
      <c r="AA35" s="22">
        <f t="shared" si="12"/>
        <v>0</v>
      </c>
      <c r="AB35" s="22">
        <f t="shared" si="6"/>
        <v>0</v>
      </c>
      <c r="AC35" s="22">
        <v>0</v>
      </c>
      <c r="AD35" s="22">
        <f t="shared" si="7"/>
        <v>0</v>
      </c>
      <c r="AE35" s="22">
        <v>0</v>
      </c>
      <c r="AF35" s="13">
        <f t="shared" si="8"/>
        <v>0</v>
      </c>
    </row>
    <row r="36" spans="1:32" x14ac:dyDescent="0.2">
      <c r="A36" s="3">
        <v>30</v>
      </c>
      <c r="B36" s="8" t="s">
        <v>168</v>
      </c>
      <c r="C36" s="9"/>
      <c r="D36" s="10" t="s">
        <v>94</v>
      </c>
      <c r="E36" s="8" t="s">
        <v>39</v>
      </c>
      <c r="F36" s="11" t="s">
        <v>95</v>
      </c>
      <c r="G36" s="22">
        <f t="shared" si="9"/>
        <v>6759.8700000000008</v>
      </c>
      <c r="H36" s="3">
        <v>19</v>
      </c>
      <c r="I36" s="3">
        <v>9</v>
      </c>
      <c r="J36" s="3">
        <v>8</v>
      </c>
      <c r="K36" s="3">
        <v>14</v>
      </c>
      <c r="L36" s="1"/>
      <c r="M36" s="3">
        <v>0</v>
      </c>
      <c r="N36" s="22">
        <f t="shared" si="1"/>
        <v>73.68421052631578</v>
      </c>
      <c r="O36" s="7">
        <f t="shared" si="10"/>
        <v>4841.5200000000004</v>
      </c>
      <c r="P36" s="3">
        <v>4841.5200000000004</v>
      </c>
      <c r="Q36" s="22">
        <f t="shared" si="2"/>
        <v>100</v>
      </c>
      <c r="R36" s="3">
        <v>4841.5200000000004</v>
      </c>
      <c r="S36" s="22">
        <f t="shared" si="3"/>
        <v>100</v>
      </c>
      <c r="T36" s="3">
        <v>0</v>
      </c>
      <c r="U36" s="22">
        <f t="shared" si="4"/>
        <v>0</v>
      </c>
      <c r="V36" s="3">
        <v>9</v>
      </c>
      <c r="W36" s="3">
        <v>9</v>
      </c>
      <c r="X36" s="3">
        <v>0</v>
      </c>
      <c r="Y36" s="22">
        <f t="shared" si="11"/>
        <v>47.368421052631575</v>
      </c>
      <c r="Z36" s="22">
        <f t="shared" si="14"/>
        <v>1918.35</v>
      </c>
      <c r="AA36" s="22">
        <f t="shared" si="12"/>
        <v>1918.35</v>
      </c>
      <c r="AB36" s="22">
        <f t="shared" si="6"/>
        <v>100</v>
      </c>
      <c r="AC36" s="22">
        <v>1918.35</v>
      </c>
      <c r="AD36" s="22">
        <f t="shared" si="7"/>
        <v>100</v>
      </c>
      <c r="AE36" s="22">
        <v>0</v>
      </c>
      <c r="AF36" s="13">
        <f t="shared" si="8"/>
        <v>0</v>
      </c>
    </row>
    <row r="37" spans="1:32" x14ac:dyDescent="0.2">
      <c r="A37" s="3">
        <v>31</v>
      </c>
      <c r="B37" s="8" t="s">
        <v>168</v>
      </c>
      <c r="C37" s="9"/>
      <c r="D37" s="10" t="s">
        <v>96</v>
      </c>
      <c r="E37" s="8" t="s">
        <v>39</v>
      </c>
      <c r="F37" s="11" t="s">
        <v>97</v>
      </c>
      <c r="G37" s="22">
        <f t="shared" si="9"/>
        <v>81853.7</v>
      </c>
      <c r="H37" s="3">
        <v>26</v>
      </c>
      <c r="I37" s="3">
        <v>10</v>
      </c>
      <c r="J37" s="3">
        <v>15</v>
      </c>
      <c r="K37" s="3">
        <v>24</v>
      </c>
      <c r="L37" s="1"/>
      <c r="M37" s="3">
        <v>0</v>
      </c>
      <c r="N37" s="22">
        <f t="shared" si="1"/>
        <v>92.307692307692307</v>
      </c>
      <c r="O37" s="7">
        <f t="shared" si="10"/>
        <v>66663.509999999995</v>
      </c>
      <c r="P37" s="3">
        <v>66663.509999999995</v>
      </c>
      <c r="Q37" s="22">
        <f t="shared" si="2"/>
        <v>100</v>
      </c>
      <c r="R37" s="3">
        <v>68678.429999999993</v>
      </c>
      <c r="S37" s="22">
        <f t="shared" si="3"/>
        <v>103.02252311646956</v>
      </c>
      <c r="T37" s="3"/>
      <c r="U37" s="22">
        <f t="shared" si="4"/>
        <v>0</v>
      </c>
      <c r="V37" s="3">
        <v>7</v>
      </c>
      <c r="W37" s="3">
        <v>12</v>
      </c>
      <c r="X37" s="3">
        <v>0</v>
      </c>
      <c r="Y37" s="22">
        <f t="shared" si="11"/>
        <v>26.923076923076923</v>
      </c>
      <c r="Z37" s="22">
        <f t="shared" si="14"/>
        <v>13175.27</v>
      </c>
      <c r="AA37" s="22">
        <f t="shared" si="12"/>
        <v>13175.27</v>
      </c>
      <c r="AB37" s="22">
        <f t="shared" si="6"/>
        <v>100</v>
      </c>
      <c r="AC37" s="22">
        <v>13175.27</v>
      </c>
      <c r="AD37" s="22">
        <f t="shared" si="7"/>
        <v>100</v>
      </c>
      <c r="AE37" s="22">
        <v>0</v>
      </c>
      <c r="AF37" s="13">
        <f t="shared" si="8"/>
        <v>0</v>
      </c>
    </row>
    <row r="38" spans="1:32" x14ac:dyDescent="0.2">
      <c r="A38" s="3">
        <v>32</v>
      </c>
      <c r="B38" s="8" t="s">
        <v>168</v>
      </c>
      <c r="C38" s="9"/>
      <c r="D38" s="10" t="s">
        <v>98</v>
      </c>
      <c r="E38" s="8" t="s">
        <v>39</v>
      </c>
      <c r="F38" s="11" t="s">
        <v>178</v>
      </c>
      <c r="G38" s="22">
        <f t="shared" si="9"/>
        <v>5832.68</v>
      </c>
      <c r="H38" s="3">
        <v>11</v>
      </c>
      <c r="I38" s="3">
        <v>7</v>
      </c>
      <c r="J38" s="3">
        <v>4</v>
      </c>
      <c r="K38" s="3">
        <v>0</v>
      </c>
      <c r="L38" s="1"/>
      <c r="M38" s="3">
        <v>0</v>
      </c>
      <c r="N38" s="22">
        <f t="shared" si="1"/>
        <v>0</v>
      </c>
      <c r="O38" s="7">
        <f t="shared" si="10"/>
        <v>0</v>
      </c>
      <c r="P38" s="3"/>
      <c r="Q38" s="22">
        <f t="shared" si="2"/>
        <v>0</v>
      </c>
      <c r="R38" s="3"/>
      <c r="S38" s="22">
        <f t="shared" si="3"/>
        <v>0</v>
      </c>
      <c r="T38" s="3">
        <v>0</v>
      </c>
      <c r="U38" s="22">
        <f t="shared" si="4"/>
        <v>0</v>
      </c>
      <c r="V38" s="3">
        <v>0</v>
      </c>
      <c r="W38" s="3">
        <v>5</v>
      </c>
      <c r="X38" s="3">
        <v>6</v>
      </c>
      <c r="Y38" s="22">
        <f t="shared" si="11"/>
        <v>0</v>
      </c>
      <c r="Z38" s="22">
        <f t="shared" si="14"/>
        <v>5832.68</v>
      </c>
      <c r="AA38" s="22">
        <f t="shared" si="12"/>
        <v>5832.68</v>
      </c>
      <c r="AB38" s="22">
        <f t="shared" si="6"/>
        <v>100</v>
      </c>
      <c r="AC38" s="22">
        <v>5832.68</v>
      </c>
      <c r="AD38" s="22">
        <f t="shared" si="7"/>
        <v>100</v>
      </c>
      <c r="AE38" s="22">
        <v>0</v>
      </c>
      <c r="AF38" s="13">
        <f t="shared" si="8"/>
        <v>0</v>
      </c>
    </row>
    <row r="39" spans="1:32" x14ac:dyDescent="0.2">
      <c r="A39" s="3">
        <v>33</v>
      </c>
      <c r="B39" s="8" t="s">
        <v>168</v>
      </c>
      <c r="C39" s="9"/>
      <c r="D39" s="10" t="s">
        <v>99</v>
      </c>
      <c r="E39" s="8" t="s">
        <v>39</v>
      </c>
      <c r="F39" s="11" t="s">
        <v>100</v>
      </c>
      <c r="G39" s="22">
        <f t="shared" si="9"/>
        <v>113535.56</v>
      </c>
      <c r="H39" s="3">
        <v>46</v>
      </c>
      <c r="I39" s="3">
        <v>18</v>
      </c>
      <c r="J39" s="3">
        <v>26</v>
      </c>
      <c r="K39" s="3">
        <v>29</v>
      </c>
      <c r="L39" s="1"/>
      <c r="M39" s="3">
        <v>0</v>
      </c>
      <c r="N39" s="22">
        <f t="shared" si="1"/>
        <v>63.04347826086957</v>
      </c>
      <c r="O39" s="7">
        <f t="shared" si="10"/>
        <v>58189.19</v>
      </c>
      <c r="P39" s="3">
        <v>58189.19</v>
      </c>
      <c r="Q39" s="22">
        <f t="shared" si="2"/>
        <v>100</v>
      </c>
      <c r="R39" s="3">
        <v>65334.32</v>
      </c>
      <c r="S39" s="22">
        <f t="shared" si="3"/>
        <v>112.27913638254803</v>
      </c>
      <c r="T39" s="3"/>
      <c r="U39" s="22">
        <f t="shared" si="4"/>
        <v>0</v>
      </c>
      <c r="V39" s="3">
        <v>15</v>
      </c>
      <c r="W39" s="3">
        <v>34</v>
      </c>
      <c r="X39" s="3">
        <v>0</v>
      </c>
      <c r="Y39" s="22">
        <f t="shared" si="11"/>
        <v>32.608695652173914</v>
      </c>
      <c r="Z39" s="22">
        <f t="shared" si="14"/>
        <v>48201.24</v>
      </c>
      <c r="AA39" s="22">
        <f t="shared" si="12"/>
        <v>48201.24</v>
      </c>
      <c r="AB39" s="22">
        <f t="shared" si="6"/>
        <v>100</v>
      </c>
      <c r="AC39" s="22">
        <v>48201.24</v>
      </c>
      <c r="AD39" s="22">
        <f t="shared" si="7"/>
        <v>100</v>
      </c>
      <c r="AE39" s="22">
        <v>0</v>
      </c>
      <c r="AF39" s="13">
        <f t="shared" si="8"/>
        <v>0</v>
      </c>
    </row>
    <row r="40" spans="1:32" x14ac:dyDescent="0.2">
      <c r="A40" s="3">
        <v>34</v>
      </c>
      <c r="B40" s="8" t="s">
        <v>168</v>
      </c>
      <c r="C40" s="9"/>
      <c r="D40" s="10" t="s">
        <v>101</v>
      </c>
      <c r="E40" s="8" t="s">
        <v>41</v>
      </c>
      <c r="F40" s="11" t="s">
        <v>102</v>
      </c>
      <c r="G40" s="22">
        <f t="shared" si="9"/>
        <v>12260.44</v>
      </c>
      <c r="H40" s="3">
        <v>15</v>
      </c>
      <c r="I40" s="3">
        <v>4</v>
      </c>
      <c r="J40" s="3">
        <v>8</v>
      </c>
      <c r="K40" s="3">
        <v>2</v>
      </c>
      <c r="L40" s="1"/>
      <c r="M40" s="3">
        <v>0</v>
      </c>
      <c r="N40" s="22">
        <f t="shared" si="1"/>
        <v>13.333333333333334</v>
      </c>
      <c r="O40" s="7">
        <f t="shared" si="10"/>
        <v>8001.85</v>
      </c>
      <c r="P40" s="3">
        <v>8001.85</v>
      </c>
      <c r="Q40" s="22">
        <f t="shared" si="2"/>
        <v>100</v>
      </c>
      <c r="R40" s="3">
        <v>8005.85</v>
      </c>
      <c r="S40" s="22">
        <f t="shared" si="3"/>
        <v>100.04998844017321</v>
      </c>
      <c r="T40" s="3">
        <v>0</v>
      </c>
      <c r="U40" s="22">
        <f t="shared" si="4"/>
        <v>0</v>
      </c>
      <c r="V40" s="3">
        <v>4</v>
      </c>
      <c r="W40" s="3">
        <v>7</v>
      </c>
      <c r="X40" s="3">
        <v>0</v>
      </c>
      <c r="Y40" s="22">
        <f t="shared" si="11"/>
        <v>26.666666666666668</v>
      </c>
      <c r="Z40" s="22">
        <f t="shared" si="14"/>
        <v>4254.59</v>
      </c>
      <c r="AA40" s="22">
        <f t="shared" si="12"/>
        <v>4254.59</v>
      </c>
      <c r="AB40" s="22">
        <f t="shared" si="6"/>
        <v>100</v>
      </c>
      <c r="AC40" s="22">
        <v>4254.59</v>
      </c>
      <c r="AD40" s="22">
        <f t="shared" si="7"/>
        <v>100</v>
      </c>
      <c r="AE40" s="22">
        <v>0</v>
      </c>
      <c r="AF40" s="13">
        <f t="shared" si="8"/>
        <v>0</v>
      </c>
    </row>
    <row r="41" spans="1:32" x14ac:dyDescent="0.2">
      <c r="A41" s="3">
        <v>35</v>
      </c>
      <c r="B41" s="8" t="s">
        <v>168</v>
      </c>
      <c r="C41" s="9"/>
      <c r="D41" s="10" t="s">
        <v>103</v>
      </c>
      <c r="E41" s="8" t="s">
        <v>39</v>
      </c>
      <c r="F41" s="11" t="s">
        <v>104</v>
      </c>
      <c r="G41" s="22">
        <f t="shared" si="9"/>
        <v>23916.010000000002</v>
      </c>
      <c r="H41" s="3">
        <v>22</v>
      </c>
      <c r="I41" s="3">
        <v>5</v>
      </c>
      <c r="J41" s="3">
        <v>16</v>
      </c>
      <c r="K41" s="3">
        <v>12</v>
      </c>
      <c r="L41" s="1"/>
      <c r="M41" s="3">
        <v>0</v>
      </c>
      <c r="N41" s="22">
        <f t="shared" si="1"/>
        <v>54.54545454545454</v>
      </c>
      <c r="O41" s="7">
        <f t="shared" si="10"/>
        <v>22850.29</v>
      </c>
      <c r="P41" s="3">
        <v>22850.29</v>
      </c>
      <c r="Q41" s="22">
        <f t="shared" si="2"/>
        <v>100</v>
      </c>
      <c r="R41" s="3">
        <v>22850.29</v>
      </c>
      <c r="S41" s="22">
        <f t="shared" si="3"/>
        <v>100</v>
      </c>
      <c r="T41" s="3"/>
      <c r="U41" s="22">
        <f t="shared" si="4"/>
        <v>0</v>
      </c>
      <c r="V41" s="3">
        <v>2</v>
      </c>
      <c r="W41" s="3">
        <v>2</v>
      </c>
      <c r="X41" s="3">
        <v>0</v>
      </c>
      <c r="Y41" s="22">
        <f t="shared" si="11"/>
        <v>9.0909090909090917</v>
      </c>
      <c r="Z41" s="22">
        <f t="shared" si="14"/>
        <v>1065.72</v>
      </c>
      <c r="AA41" s="22">
        <f t="shared" si="12"/>
        <v>1065.72</v>
      </c>
      <c r="AB41" s="22">
        <f t="shared" si="6"/>
        <v>100</v>
      </c>
      <c r="AC41" s="22">
        <v>1065.72</v>
      </c>
      <c r="AD41" s="22">
        <f t="shared" si="7"/>
        <v>100</v>
      </c>
      <c r="AE41" s="22">
        <v>0</v>
      </c>
      <c r="AF41" s="13">
        <f t="shared" si="8"/>
        <v>0</v>
      </c>
    </row>
    <row r="42" spans="1:32" x14ac:dyDescent="0.2">
      <c r="A42" s="3">
        <v>36</v>
      </c>
      <c r="B42" s="8" t="s">
        <v>168</v>
      </c>
      <c r="C42" s="9"/>
      <c r="D42" s="10" t="s">
        <v>105</v>
      </c>
      <c r="E42" s="8" t="s">
        <v>106</v>
      </c>
      <c r="F42" s="11" t="s">
        <v>107</v>
      </c>
      <c r="G42" s="22">
        <f t="shared" si="9"/>
        <v>179887.45</v>
      </c>
      <c r="H42" s="3">
        <v>83</v>
      </c>
      <c r="I42" s="3">
        <v>17</v>
      </c>
      <c r="J42" s="3">
        <v>62</v>
      </c>
      <c r="K42" s="3">
        <v>70</v>
      </c>
      <c r="L42" s="1"/>
      <c r="M42" s="3">
        <v>0</v>
      </c>
      <c r="N42" s="22">
        <f t="shared" si="1"/>
        <v>84.337349397590373</v>
      </c>
      <c r="O42" s="7">
        <f t="shared" si="10"/>
        <v>109519.28</v>
      </c>
      <c r="P42" s="3">
        <v>109519.28</v>
      </c>
      <c r="Q42" s="22">
        <f t="shared" si="2"/>
        <v>100</v>
      </c>
      <c r="R42" s="3">
        <v>118510.96</v>
      </c>
      <c r="S42" s="22">
        <f t="shared" si="3"/>
        <v>108.21013432520741</v>
      </c>
      <c r="T42" s="3"/>
      <c r="U42" s="22">
        <f t="shared" si="4"/>
        <v>0</v>
      </c>
      <c r="V42" s="3">
        <v>13</v>
      </c>
      <c r="W42" s="3">
        <v>41</v>
      </c>
      <c r="X42" s="3">
        <v>0</v>
      </c>
      <c r="Y42" s="22">
        <f t="shared" si="11"/>
        <v>15.66265060240964</v>
      </c>
      <c r="Z42" s="22">
        <f t="shared" si="14"/>
        <v>61376.49</v>
      </c>
      <c r="AA42" s="22">
        <f t="shared" si="12"/>
        <v>61376.49</v>
      </c>
      <c r="AB42" s="22">
        <f t="shared" si="6"/>
        <v>100</v>
      </c>
      <c r="AC42" s="22">
        <v>61376.49</v>
      </c>
      <c r="AD42" s="22">
        <f t="shared" si="7"/>
        <v>100</v>
      </c>
      <c r="AE42" s="22">
        <v>0</v>
      </c>
      <c r="AF42" s="13">
        <f t="shared" si="8"/>
        <v>0</v>
      </c>
    </row>
    <row r="43" spans="1:32" x14ac:dyDescent="0.2">
      <c r="A43" s="3">
        <v>37</v>
      </c>
      <c r="B43" s="8" t="s">
        <v>168</v>
      </c>
      <c r="C43" s="9"/>
      <c r="D43" s="10" t="s">
        <v>108</v>
      </c>
      <c r="E43" s="8" t="s">
        <v>109</v>
      </c>
      <c r="F43" s="11" t="s">
        <v>110</v>
      </c>
      <c r="G43" s="22">
        <f t="shared" si="9"/>
        <v>6346.23</v>
      </c>
      <c r="H43" s="3">
        <v>11</v>
      </c>
      <c r="I43" s="3">
        <v>5</v>
      </c>
      <c r="J43" s="3">
        <v>3</v>
      </c>
      <c r="K43" s="3">
        <v>4</v>
      </c>
      <c r="L43" s="1"/>
      <c r="M43" s="3">
        <v>0</v>
      </c>
      <c r="N43" s="22">
        <f t="shared" si="1"/>
        <v>36.363636363636367</v>
      </c>
      <c r="O43" s="7">
        <f t="shared" si="10"/>
        <v>639.45000000000005</v>
      </c>
      <c r="P43" s="3">
        <v>639.45000000000005</v>
      </c>
      <c r="Q43" s="22">
        <f t="shared" si="2"/>
        <v>100</v>
      </c>
      <c r="R43" s="3">
        <v>639.45000000000005</v>
      </c>
      <c r="S43" s="22">
        <f t="shared" si="3"/>
        <v>100</v>
      </c>
      <c r="T43" s="3"/>
      <c r="U43" s="22">
        <f t="shared" si="4"/>
        <v>0</v>
      </c>
      <c r="V43" s="3">
        <v>4</v>
      </c>
      <c r="W43" s="3">
        <v>6</v>
      </c>
      <c r="X43" s="3">
        <v>0</v>
      </c>
      <c r="Y43" s="22">
        <f t="shared" si="11"/>
        <v>36.363636363636367</v>
      </c>
      <c r="Z43" s="22">
        <f t="shared" si="14"/>
        <v>5706.78</v>
      </c>
      <c r="AA43" s="22">
        <f t="shared" si="12"/>
        <v>5706.78</v>
      </c>
      <c r="AB43" s="22">
        <v>1</v>
      </c>
      <c r="AC43" s="22">
        <v>5706.78</v>
      </c>
      <c r="AD43" s="22">
        <f t="shared" si="7"/>
        <v>100</v>
      </c>
      <c r="AE43" s="22">
        <v>0</v>
      </c>
      <c r="AF43" s="13">
        <f t="shared" si="8"/>
        <v>0</v>
      </c>
    </row>
    <row r="44" spans="1:32" x14ac:dyDescent="0.2">
      <c r="A44" s="3">
        <v>38</v>
      </c>
      <c r="B44" s="8" t="s">
        <v>168</v>
      </c>
      <c r="C44" s="9"/>
      <c r="D44" s="10" t="s">
        <v>111</v>
      </c>
      <c r="E44" s="8" t="s">
        <v>112</v>
      </c>
      <c r="F44" s="11" t="s">
        <v>113</v>
      </c>
      <c r="G44" s="22">
        <f t="shared" si="9"/>
        <v>109169.17</v>
      </c>
      <c r="H44" s="3">
        <v>88</v>
      </c>
      <c r="I44" s="3">
        <v>25</v>
      </c>
      <c r="J44" s="3">
        <v>61</v>
      </c>
      <c r="K44" s="3">
        <v>50</v>
      </c>
      <c r="L44" s="1"/>
      <c r="M44" s="3">
        <v>0</v>
      </c>
      <c r="N44" s="22">
        <f t="shared" si="1"/>
        <v>56.81818181818182</v>
      </c>
      <c r="O44" s="7">
        <f t="shared" si="10"/>
        <v>83744.81</v>
      </c>
      <c r="P44" s="3">
        <v>83744.81</v>
      </c>
      <c r="Q44" s="22">
        <f t="shared" si="2"/>
        <v>100</v>
      </c>
      <c r="R44" s="3">
        <v>109169.17</v>
      </c>
      <c r="S44" s="22">
        <f t="shared" si="3"/>
        <v>130.35932614809204</v>
      </c>
      <c r="T44" s="3">
        <v>0</v>
      </c>
      <c r="U44" s="22">
        <f t="shared" si="4"/>
        <v>0</v>
      </c>
      <c r="V44" s="3">
        <v>0</v>
      </c>
      <c r="W44" s="3">
        <v>0</v>
      </c>
      <c r="X44" s="3">
        <v>0</v>
      </c>
      <c r="Y44" s="22">
        <f t="shared" si="11"/>
        <v>0</v>
      </c>
      <c r="Z44" s="22">
        <f t="shared" si="14"/>
        <v>0</v>
      </c>
      <c r="AA44" s="22">
        <f t="shared" si="12"/>
        <v>0</v>
      </c>
      <c r="AB44" s="22">
        <f t="shared" si="6"/>
        <v>0</v>
      </c>
      <c r="AC44" s="22">
        <v>0</v>
      </c>
      <c r="AD44" s="22">
        <f t="shared" si="7"/>
        <v>0</v>
      </c>
      <c r="AE44" s="22">
        <v>0</v>
      </c>
      <c r="AF44" s="13">
        <f t="shared" si="8"/>
        <v>0</v>
      </c>
    </row>
    <row r="45" spans="1:32" x14ac:dyDescent="0.2">
      <c r="A45" s="3">
        <v>39</v>
      </c>
      <c r="B45" s="8" t="s">
        <v>168</v>
      </c>
      <c r="C45" s="9"/>
      <c r="D45" s="10" t="s">
        <v>114</v>
      </c>
      <c r="E45" s="8" t="s">
        <v>39</v>
      </c>
      <c r="F45" s="11" t="s">
        <v>115</v>
      </c>
      <c r="G45" s="22">
        <f t="shared" si="9"/>
        <v>0</v>
      </c>
      <c r="H45" s="3">
        <v>11</v>
      </c>
      <c r="I45" s="3">
        <v>2</v>
      </c>
      <c r="J45" s="3">
        <v>5</v>
      </c>
      <c r="K45" s="3">
        <v>2</v>
      </c>
      <c r="L45" s="1"/>
      <c r="M45" s="3">
        <v>0</v>
      </c>
      <c r="N45" s="22">
        <f t="shared" si="1"/>
        <v>18.181818181818183</v>
      </c>
      <c r="O45" s="7">
        <f t="shared" si="10"/>
        <v>0</v>
      </c>
      <c r="P45" s="3"/>
      <c r="Q45" s="22">
        <f t="shared" si="2"/>
        <v>0</v>
      </c>
      <c r="R45" s="3"/>
      <c r="S45" s="22">
        <f t="shared" si="3"/>
        <v>0</v>
      </c>
      <c r="T45" s="3">
        <v>0</v>
      </c>
      <c r="U45" s="22">
        <f t="shared" si="4"/>
        <v>0</v>
      </c>
      <c r="V45" s="3">
        <v>0</v>
      </c>
      <c r="W45" s="3">
        <v>0</v>
      </c>
      <c r="X45" s="3">
        <v>0</v>
      </c>
      <c r="Y45" s="22">
        <f t="shared" si="11"/>
        <v>0</v>
      </c>
      <c r="Z45" s="22">
        <f t="shared" si="14"/>
        <v>0</v>
      </c>
      <c r="AA45" s="22">
        <f t="shared" si="12"/>
        <v>0</v>
      </c>
      <c r="AB45" s="22">
        <f t="shared" si="6"/>
        <v>0</v>
      </c>
      <c r="AC45" s="22">
        <v>0</v>
      </c>
      <c r="AD45" s="22">
        <f t="shared" si="7"/>
        <v>0</v>
      </c>
      <c r="AE45" s="22">
        <v>0</v>
      </c>
      <c r="AF45" s="13">
        <f t="shared" si="8"/>
        <v>0</v>
      </c>
    </row>
    <row r="46" spans="1:32" x14ac:dyDescent="0.2">
      <c r="A46" s="3">
        <v>40</v>
      </c>
      <c r="B46" s="8" t="s">
        <v>168</v>
      </c>
      <c r="C46" s="9"/>
      <c r="D46" s="10" t="s">
        <v>116</v>
      </c>
      <c r="E46" s="8" t="s">
        <v>39</v>
      </c>
      <c r="F46" s="11" t="s">
        <v>117</v>
      </c>
      <c r="G46" s="22">
        <f t="shared" si="9"/>
        <v>27029.190000000002</v>
      </c>
      <c r="H46" s="3">
        <v>36</v>
      </c>
      <c r="I46" s="3">
        <v>13</v>
      </c>
      <c r="J46" s="3">
        <v>17</v>
      </c>
      <c r="K46" s="3">
        <v>27</v>
      </c>
      <c r="L46" s="1"/>
      <c r="M46" s="3">
        <v>0</v>
      </c>
      <c r="N46" s="22">
        <f t="shared" si="1"/>
        <v>75</v>
      </c>
      <c r="O46" s="7">
        <f t="shared" si="10"/>
        <v>19120.95</v>
      </c>
      <c r="P46" s="3">
        <v>19120.95</v>
      </c>
      <c r="Q46" s="22">
        <f t="shared" si="2"/>
        <v>100</v>
      </c>
      <c r="R46" s="3">
        <v>19120.95</v>
      </c>
      <c r="S46" s="22">
        <f t="shared" si="3"/>
        <v>100</v>
      </c>
      <c r="T46" s="3">
        <v>0</v>
      </c>
      <c r="U46" s="22">
        <f t="shared" si="4"/>
        <v>0</v>
      </c>
      <c r="V46" s="3">
        <v>6</v>
      </c>
      <c r="W46" s="3">
        <v>13</v>
      </c>
      <c r="X46" s="3">
        <v>0</v>
      </c>
      <c r="Y46" s="22">
        <f t="shared" si="11"/>
        <v>16.666666666666664</v>
      </c>
      <c r="Z46" s="22">
        <f t="shared" si="14"/>
        <v>7908.24</v>
      </c>
      <c r="AA46" s="22">
        <f t="shared" si="12"/>
        <v>7908.24</v>
      </c>
      <c r="AB46" s="22">
        <f t="shared" si="6"/>
        <v>100</v>
      </c>
      <c r="AC46" s="22">
        <v>7908.24</v>
      </c>
      <c r="AD46" s="22">
        <f t="shared" si="7"/>
        <v>100</v>
      </c>
      <c r="AE46" s="22">
        <v>0</v>
      </c>
      <c r="AF46" s="13">
        <f t="shared" si="8"/>
        <v>0</v>
      </c>
    </row>
    <row r="47" spans="1:32" x14ac:dyDescent="0.2">
      <c r="A47" s="3">
        <v>41</v>
      </c>
      <c r="B47" s="8" t="s">
        <v>168</v>
      </c>
      <c r="C47" s="9"/>
      <c r="D47" s="10" t="s">
        <v>118</v>
      </c>
      <c r="E47" s="8" t="s">
        <v>39</v>
      </c>
      <c r="F47" s="11" t="s">
        <v>119</v>
      </c>
      <c r="G47" s="22">
        <f t="shared" si="9"/>
        <v>45286.990000000005</v>
      </c>
      <c r="H47" s="3">
        <v>30</v>
      </c>
      <c r="I47" s="3">
        <v>8</v>
      </c>
      <c r="J47" s="3">
        <v>19</v>
      </c>
      <c r="K47" s="3">
        <v>20</v>
      </c>
      <c r="L47" s="1"/>
      <c r="M47" s="3">
        <v>0</v>
      </c>
      <c r="N47" s="22">
        <f t="shared" si="1"/>
        <v>66.666666666666657</v>
      </c>
      <c r="O47" s="7">
        <f t="shared" si="10"/>
        <v>34025.9</v>
      </c>
      <c r="P47" s="3">
        <v>34025.9</v>
      </c>
      <c r="Q47" s="22">
        <f t="shared" si="2"/>
        <v>100</v>
      </c>
      <c r="R47" s="3">
        <v>35673.01</v>
      </c>
      <c r="S47" s="22">
        <f t="shared" si="3"/>
        <v>104.84075366118164</v>
      </c>
      <c r="T47" s="3"/>
      <c r="U47" s="22">
        <f t="shared" si="4"/>
        <v>0</v>
      </c>
      <c r="V47" s="3">
        <v>2</v>
      </c>
      <c r="W47" s="3">
        <v>10</v>
      </c>
      <c r="X47" s="3">
        <v>0</v>
      </c>
      <c r="Y47" s="22">
        <f t="shared" si="11"/>
        <v>6.666666666666667</v>
      </c>
      <c r="Z47" s="22">
        <f t="shared" si="14"/>
        <v>9613.98</v>
      </c>
      <c r="AA47" s="22">
        <f t="shared" si="12"/>
        <v>9613.98</v>
      </c>
      <c r="AB47" s="22">
        <f t="shared" si="6"/>
        <v>100</v>
      </c>
      <c r="AC47" s="22">
        <v>9613.98</v>
      </c>
      <c r="AD47" s="22">
        <f t="shared" si="7"/>
        <v>100</v>
      </c>
      <c r="AE47" s="22">
        <v>0</v>
      </c>
      <c r="AF47" s="13">
        <f t="shared" si="8"/>
        <v>0</v>
      </c>
    </row>
    <row r="48" spans="1:32" x14ac:dyDescent="0.2">
      <c r="A48" s="3">
        <v>42</v>
      </c>
      <c r="B48" s="8" t="s">
        <v>168</v>
      </c>
      <c r="C48" s="9"/>
      <c r="D48" s="10" t="s">
        <v>120</v>
      </c>
      <c r="E48" s="8" t="s">
        <v>39</v>
      </c>
      <c r="F48" s="11" t="s">
        <v>121</v>
      </c>
      <c r="G48" s="22">
        <f t="shared" si="9"/>
        <v>51426.23</v>
      </c>
      <c r="H48" s="3">
        <v>28</v>
      </c>
      <c r="I48" s="3">
        <v>15</v>
      </c>
      <c r="J48" s="3">
        <v>11</v>
      </c>
      <c r="K48" s="3">
        <v>27</v>
      </c>
      <c r="L48" s="1"/>
      <c r="M48" s="3">
        <v>0</v>
      </c>
      <c r="N48" s="22">
        <f t="shared" si="1"/>
        <v>96.428571428571431</v>
      </c>
      <c r="O48" s="7">
        <f t="shared" si="10"/>
        <v>26474.19</v>
      </c>
      <c r="P48" s="3">
        <v>26474.19</v>
      </c>
      <c r="Q48" s="22">
        <f t="shared" si="2"/>
        <v>100</v>
      </c>
      <c r="R48" s="3">
        <v>9884.8799999999992</v>
      </c>
      <c r="S48" s="22">
        <f t="shared" si="3"/>
        <v>37.33779957007183</v>
      </c>
      <c r="T48" s="3">
        <v>16589.310000000001</v>
      </c>
      <c r="U48" s="22">
        <f t="shared" si="4"/>
        <v>62.66220042992817</v>
      </c>
      <c r="V48" s="3">
        <v>2</v>
      </c>
      <c r="W48" s="3">
        <v>11</v>
      </c>
      <c r="X48" s="3">
        <v>0</v>
      </c>
      <c r="Y48" s="22">
        <f t="shared" si="11"/>
        <v>7.1428571428571423</v>
      </c>
      <c r="Z48" s="22">
        <v>24952.04</v>
      </c>
      <c r="AA48" s="22">
        <v>8362.73</v>
      </c>
      <c r="AB48" s="22">
        <f t="shared" si="6"/>
        <v>33.515215589587058</v>
      </c>
      <c r="AC48" s="22">
        <v>24952.04</v>
      </c>
      <c r="AD48" s="22">
        <f t="shared" si="7"/>
        <v>298.37194313340262</v>
      </c>
      <c r="AE48" s="22">
        <v>0</v>
      </c>
      <c r="AF48" s="13">
        <f t="shared" si="8"/>
        <v>0</v>
      </c>
    </row>
    <row r="49" spans="1:32" x14ac:dyDescent="0.2">
      <c r="A49" s="3">
        <v>43</v>
      </c>
      <c r="B49" s="8" t="s">
        <v>168</v>
      </c>
      <c r="C49" s="9"/>
      <c r="D49" s="10" t="s">
        <v>122</v>
      </c>
      <c r="E49" s="8" t="s">
        <v>39</v>
      </c>
      <c r="F49" s="11" t="s">
        <v>123</v>
      </c>
      <c r="G49" s="22">
        <f t="shared" si="9"/>
        <v>22259.25</v>
      </c>
      <c r="H49" s="3">
        <v>11</v>
      </c>
      <c r="I49" s="3">
        <v>5</v>
      </c>
      <c r="J49" s="3">
        <v>5</v>
      </c>
      <c r="K49" s="3">
        <v>12</v>
      </c>
      <c r="L49" s="1"/>
      <c r="M49" s="3">
        <v>0</v>
      </c>
      <c r="N49" s="22">
        <f t="shared" si="1"/>
        <v>109.09090909090908</v>
      </c>
      <c r="O49" s="7">
        <f t="shared" si="10"/>
        <v>6284.48</v>
      </c>
      <c r="P49" s="3">
        <v>6284.48</v>
      </c>
      <c r="Q49" s="22">
        <f t="shared" si="2"/>
        <v>100</v>
      </c>
      <c r="R49" s="3">
        <v>6284.48</v>
      </c>
      <c r="S49" s="22">
        <f t="shared" si="3"/>
        <v>100</v>
      </c>
      <c r="T49" s="3">
        <v>0</v>
      </c>
      <c r="U49" s="22">
        <f t="shared" si="4"/>
        <v>0</v>
      </c>
      <c r="V49" s="3">
        <v>9</v>
      </c>
      <c r="W49" s="3">
        <v>4</v>
      </c>
      <c r="X49" s="3">
        <v>0</v>
      </c>
      <c r="Y49" s="22">
        <f t="shared" si="11"/>
        <v>81.818181818181827</v>
      </c>
      <c r="Z49" s="22">
        <f t="shared" si="14"/>
        <v>15974.77</v>
      </c>
      <c r="AA49" s="22">
        <f t="shared" si="12"/>
        <v>15974.77</v>
      </c>
      <c r="AB49" s="22">
        <f t="shared" si="6"/>
        <v>100</v>
      </c>
      <c r="AC49" s="22">
        <v>15974.77</v>
      </c>
      <c r="AD49" s="22">
        <f t="shared" si="7"/>
        <v>100</v>
      </c>
      <c r="AE49" s="22">
        <v>0</v>
      </c>
      <c r="AF49" s="13">
        <f t="shared" si="8"/>
        <v>0</v>
      </c>
    </row>
    <row r="50" spans="1:32" x14ac:dyDescent="0.2">
      <c r="A50" s="3">
        <v>44</v>
      </c>
      <c r="B50" s="8" t="s">
        <v>168</v>
      </c>
      <c r="C50" s="9"/>
      <c r="D50" s="10" t="s">
        <v>124</v>
      </c>
      <c r="E50" s="8" t="s">
        <v>39</v>
      </c>
      <c r="F50" s="11" t="s">
        <v>125</v>
      </c>
      <c r="G50" s="22">
        <f t="shared" si="9"/>
        <v>20088.490000000002</v>
      </c>
      <c r="H50" s="3">
        <v>24</v>
      </c>
      <c r="I50" s="3">
        <v>11</v>
      </c>
      <c r="J50" s="3">
        <v>10</v>
      </c>
      <c r="K50" s="3">
        <v>2</v>
      </c>
      <c r="L50" s="1"/>
      <c r="M50" s="3">
        <v>0</v>
      </c>
      <c r="N50" s="22">
        <f t="shared" si="1"/>
        <v>8.3333333333333321</v>
      </c>
      <c r="O50" s="7">
        <f t="shared" si="10"/>
        <v>1211.31</v>
      </c>
      <c r="P50" s="3">
        <v>1211.31</v>
      </c>
      <c r="Q50" s="22">
        <f t="shared" si="2"/>
        <v>100</v>
      </c>
      <c r="R50" s="3">
        <v>1211.31</v>
      </c>
      <c r="S50" s="22">
        <f t="shared" si="3"/>
        <v>100</v>
      </c>
      <c r="T50" s="3">
        <v>0</v>
      </c>
      <c r="U50" s="22">
        <f t="shared" si="4"/>
        <v>0</v>
      </c>
      <c r="V50" s="3">
        <v>21</v>
      </c>
      <c r="W50" s="3">
        <v>34</v>
      </c>
      <c r="X50" s="3">
        <v>0</v>
      </c>
      <c r="Y50" s="22">
        <f t="shared" si="11"/>
        <v>87.5</v>
      </c>
      <c r="Z50" s="22">
        <f t="shared" si="14"/>
        <v>18877.18</v>
      </c>
      <c r="AA50" s="22">
        <f t="shared" si="12"/>
        <v>18877.18</v>
      </c>
      <c r="AB50" s="22">
        <f t="shared" si="6"/>
        <v>100</v>
      </c>
      <c r="AC50" s="22">
        <v>18877.18</v>
      </c>
      <c r="AD50" s="22">
        <f t="shared" si="7"/>
        <v>100</v>
      </c>
      <c r="AE50" s="22">
        <v>0</v>
      </c>
      <c r="AF50" s="13">
        <f t="shared" si="8"/>
        <v>0</v>
      </c>
    </row>
    <row r="51" spans="1:32" x14ac:dyDescent="0.2">
      <c r="A51" s="3">
        <v>45</v>
      </c>
      <c r="B51" s="8" t="s">
        <v>168</v>
      </c>
      <c r="C51" s="9"/>
      <c r="D51" s="10" t="s">
        <v>126</v>
      </c>
      <c r="E51" s="8" t="s">
        <v>39</v>
      </c>
      <c r="F51" s="11" t="s">
        <v>127</v>
      </c>
      <c r="G51" s="22">
        <f t="shared" si="9"/>
        <v>5201.5499999999993</v>
      </c>
      <c r="H51" s="3">
        <v>6</v>
      </c>
      <c r="I51" s="3">
        <v>3</v>
      </c>
      <c r="J51" s="3">
        <v>3</v>
      </c>
      <c r="K51" s="3">
        <v>6</v>
      </c>
      <c r="L51" s="1"/>
      <c r="M51" s="3">
        <v>0</v>
      </c>
      <c r="N51" s="22">
        <f t="shared" si="1"/>
        <v>100</v>
      </c>
      <c r="O51" s="7">
        <f t="shared" si="10"/>
        <v>2139.56</v>
      </c>
      <c r="P51" s="3">
        <v>2139.56</v>
      </c>
      <c r="Q51" s="22">
        <f t="shared" si="2"/>
        <v>100</v>
      </c>
      <c r="R51" s="3">
        <v>2139.56</v>
      </c>
      <c r="S51" s="22">
        <f t="shared" si="3"/>
        <v>100</v>
      </c>
      <c r="T51" s="3"/>
      <c r="U51" s="22">
        <f t="shared" si="4"/>
        <v>0</v>
      </c>
      <c r="V51" s="3">
        <v>0</v>
      </c>
      <c r="W51" s="3">
        <v>1</v>
      </c>
      <c r="X51" s="3">
        <v>0</v>
      </c>
      <c r="Y51" s="22">
        <f t="shared" si="11"/>
        <v>0</v>
      </c>
      <c r="Z51" s="22">
        <f t="shared" si="14"/>
        <v>3061.99</v>
      </c>
      <c r="AA51" s="22">
        <f t="shared" si="12"/>
        <v>3061.99</v>
      </c>
      <c r="AB51" s="22">
        <f t="shared" si="6"/>
        <v>100</v>
      </c>
      <c r="AC51" s="22">
        <v>3061.99</v>
      </c>
      <c r="AD51" s="22">
        <f t="shared" si="7"/>
        <v>100</v>
      </c>
      <c r="AE51" s="22">
        <v>0</v>
      </c>
      <c r="AF51" s="13">
        <f t="shared" si="8"/>
        <v>0</v>
      </c>
    </row>
    <row r="52" spans="1:32" x14ac:dyDescent="0.2">
      <c r="A52" s="3">
        <v>46</v>
      </c>
      <c r="B52" s="8" t="s">
        <v>168</v>
      </c>
      <c r="C52" s="9"/>
      <c r="D52" s="10" t="s">
        <v>128</v>
      </c>
      <c r="E52" s="8" t="s">
        <v>109</v>
      </c>
      <c r="F52" s="11" t="s">
        <v>129</v>
      </c>
      <c r="G52" s="22">
        <f t="shared" si="9"/>
        <v>46928.41</v>
      </c>
      <c r="H52" s="3">
        <v>15</v>
      </c>
      <c r="I52" s="3">
        <v>3</v>
      </c>
      <c r="J52" s="3">
        <v>9</v>
      </c>
      <c r="K52" s="3">
        <v>12</v>
      </c>
      <c r="L52" s="1"/>
      <c r="M52" s="3">
        <v>0</v>
      </c>
      <c r="N52" s="22">
        <f t="shared" si="1"/>
        <v>80</v>
      </c>
      <c r="O52" s="7">
        <f t="shared" si="10"/>
        <v>37380.589999999997</v>
      </c>
      <c r="P52" s="3">
        <v>37380.589999999997</v>
      </c>
      <c r="Q52" s="22">
        <f t="shared" si="2"/>
        <v>100</v>
      </c>
      <c r="R52" s="3">
        <v>38524</v>
      </c>
      <c r="S52" s="22">
        <f t="shared" si="3"/>
        <v>103.05883347480605</v>
      </c>
      <c r="T52" s="3">
        <v>2155.91</v>
      </c>
      <c r="U52" s="22">
        <f t="shared" si="4"/>
        <v>5.7674584590558897</v>
      </c>
      <c r="V52" s="3">
        <v>0</v>
      </c>
      <c r="W52" s="3">
        <v>4</v>
      </c>
      <c r="X52" s="3">
        <v>0</v>
      </c>
      <c r="Y52" s="22">
        <f t="shared" si="11"/>
        <v>0</v>
      </c>
      <c r="Z52" s="22">
        <v>6248.5</v>
      </c>
      <c r="AA52" s="22">
        <v>4092.59</v>
      </c>
      <c r="AB52" s="22">
        <f t="shared" si="6"/>
        <v>65.49715931823637</v>
      </c>
      <c r="AC52" s="22">
        <v>6248.5</v>
      </c>
      <c r="AD52" s="22">
        <f t="shared" si="7"/>
        <v>152.67837726232042</v>
      </c>
      <c r="AE52" s="22">
        <v>0</v>
      </c>
      <c r="AF52" s="13">
        <f t="shared" si="8"/>
        <v>0</v>
      </c>
    </row>
    <row r="53" spans="1:32" x14ac:dyDescent="0.2">
      <c r="A53" s="3">
        <v>47</v>
      </c>
      <c r="B53" s="8" t="s">
        <v>168</v>
      </c>
      <c r="C53" s="9"/>
      <c r="D53" s="10" t="s">
        <v>130</v>
      </c>
      <c r="E53" s="8" t="s">
        <v>109</v>
      </c>
      <c r="F53" s="11" t="s">
        <v>131</v>
      </c>
      <c r="G53" s="22">
        <f t="shared" si="9"/>
        <v>53034.18</v>
      </c>
      <c r="H53" s="3">
        <v>20</v>
      </c>
      <c r="I53" s="3">
        <v>5</v>
      </c>
      <c r="J53" s="3">
        <v>12</v>
      </c>
      <c r="K53" s="3">
        <v>18</v>
      </c>
      <c r="L53" s="1"/>
      <c r="M53" s="3">
        <v>0</v>
      </c>
      <c r="N53" s="22">
        <f t="shared" si="1"/>
        <v>90</v>
      </c>
      <c r="O53" s="7">
        <f t="shared" si="10"/>
        <v>39256.51</v>
      </c>
      <c r="P53" s="3">
        <v>39256.51</v>
      </c>
      <c r="Q53" s="22">
        <f t="shared" si="2"/>
        <v>100</v>
      </c>
      <c r="R53" s="3">
        <v>39256.51</v>
      </c>
      <c r="S53" s="22">
        <f t="shared" si="3"/>
        <v>100</v>
      </c>
      <c r="T53" s="3"/>
      <c r="U53" s="22">
        <f t="shared" si="4"/>
        <v>0</v>
      </c>
      <c r="V53" s="3">
        <v>3</v>
      </c>
      <c r="W53" s="3">
        <v>10</v>
      </c>
      <c r="X53" s="3">
        <v>0</v>
      </c>
      <c r="Y53" s="22">
        <f t="shared" si="11"/>
        <v>15</v>
      </c>
      <c r="Z53" s="22">
        <f t="shared" si="14"/>
        <v>13777.67</v>
      </c>
      <c r="AA53" s="22">
        <f t="shared" si="12"/>
        <v>13777.67</v>
      </c>
      <c r="AB53" s="22">
        <f t="shared" si="6"/>
        <v>100</v>
      </c>
      <c r="AC53" s="22">
        <v>13777.67</v>
      </c>
      <c r="AD53" s="22">
        <f t="shared" si="7"/>
        <v>100</v>
      </c>
      <c r="AE53" s="22">
        <v>0</v>
      </c>
      <c r="AF53" s="13">
        <f t="shared" si="8"/>
        <v>0</v>
      </c>
    </row>
    <row r="54" spans="1:32" x14ac:dyDescent="0.2">
      <c r="A54" s="3">
        <v>48</v>
      </c>
      <c r="B54" s="8" t="s">
        <v>168</v>
      </c>
      <c r="C54" s="9"/>
      <c r="D54" s="10" t="s">
        <v>132</v>
      </c>
      <c r="E54" s="8" t="s">
        <v>39</v>
      </c>
      <c r="F54" s="11" t="s">
        <v>133</v>
      </c>
      <c r="G54" s="22">
        <f t="shared" si="9"/>
        <v>16235.23</v>
      </c>
      <c r="H54" s="3">
        <v>3</v>
      </c>
      <c r="I54" s="3">
        <v>1</v>
      </c>
      <c r="J54" s="3">
        <v>2</v>
      </c>
      <c r="K54" s="3">
        <v>3</v>
      </c>
      <c r="L54" s="1"/>
      <c r="M54" s="3">
        <v>0</v>
      </c>
      <c r="N54" s="22">
        <f t="shared" si="1"/>
        <v>100</v>
      </c>
      <c r="O54" s="7">
        <f t="shared" si="10"/>
        <v>9605.19</v>
      </c>
      <c r="P54" s="3">
        <v>9605.19</v>
      </c>
      <c r="Q54" s="22">
        <f t="shared" si="2"/>
        <v>100</v>
      </c>
      <c r="R54" s="3">
        <v>16235.23</v>
      </c>
      <c r="S54" s="22">
        <f t="shared" si="3"/>
        <v>169.02559970182784</v>
      </c>
      <c r="T54" s="3"/>
      <c r="U54" s="22">
        <f t="shared" si="4"/>
        <v>0</v>
      </c>
      <c r="V54" s="3">
        <v>0</v>
      </c>
      <c r="W54" s="3">
        <v>0</v>
      </c>
      <c r="X54" s="3">
        <v>0</v>
      </c>
      <c r="Y54" s="22">
        <f t="shared" si="11"/>
        <v>0</v>
      </c>
      <c r="Z54" s="22">
        <f t="shared" si="14"/>
        <v>0</v>
      </c>
      <c r="AA54" s="22">
        <f t="shared" si="12"/>
        <v>0</v>
      </c>
      <c r="AB54" s="22">
        <f t="shared" si="6"/>
        <v>0</v>
      </c>
      <c r="AC54" s="22">
        <v>0</v>
      </c>
      <c r="AD54" s="22">
        <f t="shared" si="7"/>
        <v>0</v>
      </c>
      <c r="AE54" s="22">
        <v>0</v>
      </c>
      <c r="AF54" s="13">
        <f t="shared" si="8"/>
        <v>0</v>
      </c>
    </row>
    <row r="55" spans="1:32" x14ac:dyDescent="0.2">
      <c r="A55" s="3">
        <v>49</v>
      </c>
      <c r="B55" s="8" t="s">
        <v>168</v>
      </c>
      <c r="C55" s="9"/>
      <c r="D55" s="10" t="s">
        <v>134</v>
      </c>
      <c r="E55" s="8" t="s">
        <v>39</v>
      </c>
      <c r="F55" s="11" t="s">
        <v>135</v>
      </c>
      <c r="G55" s="22">
        <f t="shared" si="9"/>
        <v>27960.11</v>
      </c>
      <c r="H55" s="3">
        <v>4</v>
      </c>
      <c r="I55" s="3">
        <v>0</v>
      </c>
      <c r="J55" s="3">
        <v>4</v>
      </c>
      <c r="K55" s="3">
        <v>3</v>
      </c>
      <c r="L55" s="1"/>
      <c r="M55" s="3">
        <v>0</v>
      </c>
      <c r="N55" s="22">
        <f t="shared" si="1"/>
        <v>75</v>
      </c>
      <c r="O55" s="7">
        <f t="shared" si="10"/>
        <v>23956.28</v>
      </c>
      <c r="P55" s="3">
        <v>23956.28</v>
      </c>
      <c r="Q55" s="22">
        <f t="shared" si="2"/>
        <v>100</v>
      </c>
      <c r="R55" s="3">
        <v>27960.11</v>
      </c>
      <c r="S55" s="22">
        <f t="shared" si="3"/>
        <v>116.71307064368925</v>
      </c>
      <c r="T55" s="3"/>
      <c r="U55" s="22">
        <f t="shared" si="4"/>
        <v>0</v>
      </c>
      <c r="V55" s="3">
        <v>0</v>
      </c>
      <c r="W55" s="3">
        <v>0</v>
      </c>
      <c r="X55" s="3">
        <v>0</v>
      </c>
      <c r="Y55" s="22">
        <f t="shared" si="11"/>
        <v>0</v>
      </c>
      <c r="Z55" s="22">
        <f t="shared" si="14"/>
        <v>0</v>
      </c>
      <c r="AA55" s="22">
        <f t="shared" si="12"/>
        <v>0</v>
      </c>
      <c r="AB55" s="22">
        <f t="shared" si="6"/>
        <v>0</v>
      </c>
      <c r="AC55" s="22">
        <v>0</v>
      </c>
      <c r="AD55" s="22">
        <f t="shared" si="7"/>
        <v>0</v>
      </c>
      <c r="AE55" s="22">
        <v>0</v>
      </c>
      <c r="AF55" s="13">
        <f t="shared" si="8"/>
        <v>0</v>
      </c>
    </row>
    <row r="56" spans="1:32" x14ac:dyDescent="0.2">
      <c r="A56" s="3">
        <v>50</v>
      </c>
      <c r="B56" s="8" t="s">
        <v>168</v>
      </c>
      <c r="C56" s="9"/>
      <c r="D56" s="10" t="s">
        <v>136</v>
      </c>
      <c r="E56" s="11" t="s">
        <v>137</v>
      </c>
      <c r="F56" s="11" t="s">
        <v>138</v>
      </c>
      <c r="G56" s="22">
        <f t="shared" si="9"/>
        <v>89053.703000000009</v>
      </c>
      <c r="H56" s="3">
        <v>48</v>
      </c>
      <c r="I56" s="3">
        <v>2</v>
      </c>
      <c r="J56" s="3">
        <v>45</v>
      </c>
      <c r="K56" s="3">
        <v>24</v>
      </c>
      <c r="L56" s="1"/>
      <c r="M56" s="3">
        <v>0</v>
      </c>
      <c r="N56" s="22">
        <f t="shared" si="1"/>
        <v>50</v>
      </c>
      <c r="O56" s="7">
        <f t="shared" si="10"/>
        <v>51324.23</v>
      </c>
      <c r="P56" s="3">
        <v>51324.23</v>
      </c>
      <c r="Q56" s="22">
        <f t="shared" si="2"/>
        <v>100</v>
      </c>
      <c r="R56" s="3">
        <v>51324.222999999998</v>
      </c>
      <c r="S56" s="22">
        <f t="shared" si="3"/>
        <v>99.99998636121768</v>
      </c>
      <c r="T56" s="3"/>
      <c r="U56" s="22">
        <f t="shared" si="4"/>
        <v>0</v>
      </c>
      <c r="V56" s="3">
        <v>20</v>
      </c>
      <c r="W56" s="3">
        <v>44</v>
      </c>
      <c r="X56" s="3">
        <v>0</v>
      </c>
      <c r="Y56" s="22">
        <f t="shared" si="11"/>
        <v>41.666666666666671</v>
      </c>
      <c r="Z56" s="22">
        <f t="shared" si="14"/>
        <v>37729.480000000003</v>
      </c>
      <c r="AA56" s="22">
        <f t="shared" si="12"/>
        <v>37729.480000000003</v>
      </c>
      <c r="AB56" s="22">
        <f t="shared" si="6"/>
        <v>100</v>
      </c>
      <c r="AC56" s="22">
        <v>37729.480000000003</v>
      </c>
      <c r="AD56" s="22">
        <f t="shared" si="7"/>
        <v>100</v>
      </c>
      <c r="AE56" s="22">
        <v>0</v>
      </c>
      <c r="AF56" s="13">
        <f t="shared" si="8"/>
        <v>0</v>
      </c>
    </row>
    <row r="57" spans="1:32" x14ac:dyDescent="0.2">
      <c r="A57" s="3">
        <v>51</v>
      </c>
      <c r="B57" s="8" t="s">
        <v>168</v>
      </c>
      <c r="C57" s="9"/>
      <c r="D57" s="10" t="s">
        <v>139</v>
      </c>
      <c r="E57" s="8" t="s">
        <v>39</v>
      </c>
      <c r="F57" s="11" t="s">
        <v>140</v>
      </c>
      <c r="G57" s="22">
        <f t="shared" si="9"/>
        <v>14330.7</v>
      </c>
      <c r="H57" s="3">
        <v>15</v>
      </c>
      <c r="I57" s="3">
        <v>8</v>
      </c>
      <c r="J57" s="3">
        <v>6</v>
      </c>
      <c r="K57" s="3">
        <v>7</v>
      </c>
      <c r="L57" s="1"/>
      <c r="M57" s="3">
        <v>0</v>
      </c>
      <c r="N57" s="22">
        <f t="shared" si="1"/>
        <v>46.666666666666664</v>
      </c>
      <c r="O57" s="7">
        <f t="shared" si="10"/>
        <v>3762.96</v>
      </c>
      <c r="P57" s="3">
        <v>3762.96</v>
      </c>
      <c r="Q57" s="22">
        <f t="shared" si="2"/>
        <v>100</v>
      </c>
      <c r="R57" s="3">
        <v>3762.95</v>
      </c>
      <c r="S57" s="22">
        <f t="shared" si="3"/>
        <v>99.999734251759236</v>
      </c>
      <c r="T57" s="3"/>
      <c r="U57" s="22">
        <f t="shared" si="4"/>
        <v>0</v>
      </c>
      <c r="V57" s="3">
        <v>8</v>
      </c>
      <c r="W57" s="3">
        <v>10</v>
      </c>
      <c r="X57" s="3">
        <v>0</v>
      </c>
      <c r="Y57" s="22">
        <f t="shared" si="11"/>
        <v>53.333333333333336</v>
      </c>
      <c r="Z57" s="22">
        <f t="shared" si="14"/>
        <v>10567.75</v>
      </c>
      <c r="AA57" s="22">
        <f t="shared" si="12"/>
        <v>10567.75</v>
      </c>
      <c r="AB57" s="22">
        <f t="shared" si="6"/>
        <v>100</v>
      </c>
      <c r="AC57" s="22">
        <v>10567.75</v>
      </c>
      <c r="AD57" s="22">
        <f t="shared" si="7"/>
        <v>100</v>
      </c>
      <c r="AE57" s="22">
        <v>0</v>
      </c>
      <c r="AF57" s="13">
        <f t="shared" si="8"/>
        <v>0</v>
      </c>
    </row>
    <row r="58" spans="1:32" x14ac:dyDescent="0.2">
      <c r="A58" s="3">
        <v>52</v>
      </c>
      <c r="B58" s="8" t="s">
        <v>168</v>
      </c>
      <c r="C58" s="9"/>
      <c r="D58" s="10" t="s">
        <v>141</v>
      </c>
      <c r="E58" s="8" t="s">
        <v>39</v>
      </c>
      <c r="F58" s="11" t="s">
        <v>142</v>
      </c>
      <c r="G58" s="22">
        <f t="shared" si="9"/>
        <v>0</v>
      </c>
      <c r="H58" s="3">
        <v>10</v>
      </c>
      <c r="I58" s="3">
        <v>4</v>
      </c>
      <c r="J58" s="3">
        <v>6</v>
      </c>
      <c r="K58" s="3">
        <v>0</v>
      </c>
      <c r="L58" s="1"/>
      <c r="M58" s="3">
        <v>0</v>
      </c>
      <c r="N58" s="22">
        <f t="shared" si="1"/>
        <v>0</v>
      </c>
      <c r="O58" s="7">
        <f t="shared" si="10"/>
        <v>0</v>
      </c>
      <c r="P58" s="3"/>
      <c r="Q58" s="22">
        <f t="shared" si="2"/>
        <v>0</v>
      </c>
      <c r="R58" s="3"/>
      <c r="S58" s="22">
        <f t="shared" si="3"/>
        <v>0</v>
      </c>
      <c r="T58" s="3"/>
      <c r="U58" s="22">
        <f t="shared" si="4"/>
        <v>0</v>
      </c>
      <c r="V58" s="3">
        <v>0</v>
      </c>
      <c r="W58" s="3">
        <v>0</v>
      </c>
      <c r="X58" s="3">
        <v>0</v>
      </c>
      <c r="Y58" s="22">
        <f t="shared" si="11"/>
        <v>0</v>
      </c>
      <c r="Z58" s="22">
        <f t="shared" si="14"/>
        <v>0</v>
      </c>
      <c r="AA58" s="22">
        <f t="shared" si="12"/>
        <v>0</v>
      </c>
      <c r="AB58" s="22">
        <f t="shared" si="6"/>
        <v>0</v>
      </c>
      <c r="AC58" s="22">
        <v>0</v>
      </c>
      <c r="AD58" s="22">
        <f t="shared" si="7"/>
        <v>0</v>
      </c>
      <c r="AE58" s="22">
        <v>0</v>
      </c>
      <c r="AF58" s="13">
        <f t="shared" si="8"/>
        <v>0</v>
      </c>
    </row>
    <row r="59" spans="1:32" x14ac:dyDescent="0.2">
      <c r="A59" s="3">
        <v>53</v>
      </c>
      <c r="B59" s="8" t="s">
        <v>168</v>
      </c>
      <c r="C59" s="9"/>
      <c r="D59" s="10" t="s">
        <v>143</v>
      </c>
      <c r="E59" s="8" t="s">
        <v>39</v>
      </c>
      <c r="F59" s="11" t="s">
        <v>144</v>
      </c>
      <c r="G59" s="22">
        <f t="shared" si="9"/>
        <v>21932.959999999999</v>
      </c>
      <c r="H59" s="3">
        <v>17</v>
      </c>
      <c r="I59" s="3">
        <v>7</v>
      </c>
      <c r="J59" s="3">
        <v>9</v>
      </c>
      <c r="K59" s="3">
        <v>10</v>
      </c>
      <c r="L59" s="1"/>
      <c r="M59" s="3">
        <v>0</v>
      </c>
      <c r="N59" s="22">
        <f t="shared" si="1"/>
        <v>58.82352941176471</v>
      </c>
      <c r="O59" s="7">
        <f t="shared" si="10"/>
        <v>13726.39</v>
      </c>
      <c r="P59" s="3">
        <v>13726.39</v>
      </c>
      <c r="Q59" s="22">
        <f t="shared" si="2"/>
        <v>100</v>
      </c>
      <c r="R59" s="3">
        <v>13726.39</v>
      </c>
      <c r="S59" s="22">
        <f t="shared" si="3"/>
        <v>100</v>
      </c>
      <c r="T59" s="3"/>
      <c r="U59" s="22">
        <f t="shared" si="4"/>
        <v>0</v>
      </c>
      <c r="V59" s="3">
        <v>3</v>
      </c>
      <c r="W59" s="3">
        <v>6</v>
      </c>
      <c r="X59" s="3">
        <v>0</v>
      </c>
      <c r="Y59" s="22">
        <f t="shared" si="11"/>
        <v>17.647058823529413</v>
      </c>
      <c r="Z59" s="22">
        <f t="shared" si="14"/>
        <v>8206.57</v>
      </c>
      <c r="AA59" s="22">
        <f t="shared" si="12"/>
        <v>8206.57</v>
      </c>
      <c r="AB59" s="22">
        <f t="shared" si="6"/>
        <v>100</v>
      </c>
      <c r="AC59" s="22">
        <v>8206.57</v>
      </c>
      <c r="AD59" s="22">
        <f t="shared" si="7"/>
        <v>100</v>
      </c>
      <c r="AE59" s="22">
        <v>0</v>
      </c>
      <c r="AF59" s="13">
        <f t="shared" si="8"/>
        <v>0</v>
      </c>
    </row>
    <row r="60" spans="1:32" x14ac:dyDescent="0.2">
      <c r="A60" s="3">
        <v>54</v>
      </c>
      <c r="B60" s="8" t="s">
        <v>168</v>
      </c>
      <c r="C60" s="9"/>
      <c r="D60" s="10" t="s">
        <v>145</v>
      </c>
      <c r="E60" s="8" t="s">
        <v>39</v>
      </c>
      <c r="F60" s="11" t="s">
        <v>146</v>
      </c>
      <c r="G60" s="22">
        <f t="shared" si="9"/>
        <v>36302</v>
      </c>
      <c r="H60" s="3">
        <v>24</v>
      </c>
      <c r="I60" s="3">
        <v>9</v>
      </c>
      <c r="J60" s="3">
        <v>13</v>
      </c>
      <c r="K60" s="3">
        <v>21</v>
      </c>
      <c r="L60" s="1"/>
      <c r="M60" s="3">
        <v>0</v>
      </c>
      <c r="N60" s="22">
        <f t="shared" si="1"/>
        <v>87.5</v>
      </c>
      <c r="O60" s="7">
        <f t="shared" si="10"/>
        <v>10731.53</v>
      </c>
      <c r="P60" s="3">
        <v>10731.53</v>
      </c>
      <c r="Q60" s="22">
        <f t="shared" si="2"/>
        <v>100</v>
      </c>
      <c r="R60" s="3">
        <v>10731.53</v>
      </c>
      <c r="S60" s="22">
        <f t="shared" si="3"/>
        <v>100</v>
      </c>
      <c r="T60" s="3"/>
      <c r="U60" s="22">
        <f t="shared" si="4"/>
        <v>0</v>
      </c>
      <c r="V60" s="3">
        <v>3</v>
      </c>
      <c r="W60" s="3">
        <v>10</v>
      </c>
      <c r="X60" s="3">
        <v>0</v>
      </c>
      <c r="Y60" s="22">
        <f t="shared" si="11"/>
        <v>12.5</v>
      </c>
      <c r="Z60" s="22">
        <f t="shared" si="14"/>
        <v>25570.47</v>
      </c>
      <c r="AA60" s="22">
        <f t="shared" si="12"/>
        <v>25570.47</v>
      </c>
      <c r="AB60" s="22">
        <f t="shared" si="6"/>
        <v>100</v>
      </c>
      <c r="AC60" s="22">
        <v>25570.47</v>
      </c>
      <c r="AD60" s="22">
        <f t="shared" si="7"/>
        <v>100</v>
      </c>
      <c r="AE60" s="22">
        <v>0</v>
      </c>
      <c r="AF60" s="13">
        <f t="shared" si="8"/>
        <v>0</v>
      </c>
    </row>
    <row r="61" spans="1:32" s="6" customFormat="1" x14ac:dyDescent="0.2">
      <c r="A61" s="1">
        <v>55</v>
      </c>
      <c r="B61" s="8" t="s">
        <v>169</v>
      </c>
      <c r="C61" s="25" t="s">
        <v>174</v>
      </c>
      <c r="D61" s="26" t="s">
        <v>147</v>
      </c>
      <c r="E61" s="27" t="s">
        <v>39</v>
      </c>
      <c r="F61" s="9" t="s">
        <v>148</v>
      </c>
      <c r="G61" s="22">
        <f t="shared" si="9"/>
        <v>57972.56</v>
      </c>
      <c r="H61" s="1">
        <v>39</v>
      </c>
      <c r="I61" s="1">
        <v>15</v>
      </c>
      <c r="J61" s="1">
        <v>21</v>
      </c>
      <c r="K61" s="1">
        <v>10</v>
      </c>
      <c r="L61" s="1"/>
      <c r="M61" s="1">
        <v>0</v>
      </c>
      <c r="N61" s="7">
        <f t="shared" si="1"/>
        <v>25.641025641025639</v>
      </c>
      <c r="O61" s="7">
        <f t="shared" si="10"/>
        <v>15871.15</v>
      </c>
      <c r="P61" s="3">
        <v>15871.15</v>
      </c>
      <c r="Q61" s="7">
        <f t="shared" si="2"/>
        <v>100</v>
      </c>
      <c r="R61" s="3">
        <v>17463.73</v>
      </c>
      <c r="S61" s="7">
        <f t="shared" si="3"/>
        <v>110.03443354766354</v>
      </c>
      <c r="T61" s="3"/>
      <c r="U61" s="7">
        <f t="shared" si="4"/>
        <v>0</v>
      </c>
      <c r="V61" s="1">
        <v>2</v>
      </c>
      <c r="W61" s="1">
        <v>14</v>
      </c>
      <c r="X61" s="1">
        <v>0</v>
      </c>
      <c r="Y61" s="7">
        <f t="shared" si="11"/>
        <v>5.1282051282051277</v>
      </c>
      <c r="Z61" s="22">
        <f t="shared" si="14"/>
        <v>40508.83</v>
      </c>
      <c r="AA61" s="22">
        <f t="shared" si="12"/>
        <v>40508.83</v>
      </c>
      <c r="AB61" s="7">
        <f t="shared" si="6"/>
        <v>100</v>
      </c>
      <c r="AC61" s="22">
        <v>40508.83</v>
      </c>
      <c r="AD61" s="7">
        <f t="shared" si="7"/>
        <v>100</v>
      </c>
      <c r="AE61" s="7">
        <v>0</v>
      </c>
      <c r="AF61" s="28">
        <f t="shared" si="8"/>
        <v>0</v>
      </c>
    </row>
    <row r="62" spans="1:32" x14ac:dyDescent="0.2">
      <c r="A62" s="3">
        <v>56</v>
      </c>
      <c r="B62" s="8" t="s">
        <v>168</v>
      </c>
      <c r="C62" s="9"/>
      <c r="D62" s="10" t="s">
        <v>149</v>
      </c>
      <c r="E62" s="8" t="s">
        <v>39</v>
      </c>
      <c r="F62" s="11" t="s">
        <v>150</v>
      </c>
      <c r="G62" s="22">
        <f t="shared" si="9"/>
        <v>41529.1</v>
      </c>
      <c r="H62" s="3">
        <v>26</v>
      </c>
      <c r="I62" s="3">
        <v>10</v>
      </c>
      <c r="J62" s="3">
        <v>15</v>
      </c>
      <c r="K62" s="3">
        <v>19</v>
      </c>
      <c r="L62" s="1"/>
      <c r="M62" s="3">
        <v>0</v>
      </c>
      <c r="N62" s="22">
        <f t="shared" si="1"/>
        <v>73.076923076923066</v>
      </c>
      <c r="O62" s="7">
        <f t="shared" si="10"/>
        <v>28992.14</v>
      </c>
      <c r="P62" s="3">
        <v>28992.14</v>
      </c>
      <c r="Q62" s="22">
        <f t="shared" si="2"/>
        <v>100</v>
      </c>
      <c r="R62" s="3">
        <v>33734</v>
      </c>
      <c r="S62" s="22">
        <f t="shared" si="3"/>
        <v>116.35567433104283</v>
      </c>
      <c r="T62" s="3"/>
      <c r="U62" s="22">
        <f t="shared" si="4"/>
        <v>0</v>
      </c>
      <c r="V62" s="3">
        <v>4</v>
      </c>
      <c r="W62" s="3">
        <v>10</v>
      </c>
      <c r="X62" s="3">
        <v>0</v>
      </c>
      <c r="Y62" s="22">
        <f t="shared" si="11"/>
        <v>15.384615384615385</v>
      </c>
      <c r="Z62" s="22">
        <f t="shared" si="14"/>
        <v>7795.1</v>
      </c>
      <c r="AA62" s="22">
        <f t="shared" si="12"/>
        <v>7795.1</v>
      </c>
      <c r="AB62" s="22">
        <f t="shared" si="6"/>
        <v>100</v>
      </c>
      <c r="AC62" s="22">
        <v>7795.1</v>
      </c>
      <c r="AD62" s="22">
        <f t="shared" si="7"/>
        <v>100</v>
      </c>
      <c r="AE62" s="22">
        <v>0</v>
      </c>
      <c r="AF62" s="13">
        <f t="shared" si="8"/>
        <v>0</v>
      </c>
    </row>
    <row r="63" spans="1:32" x14ac:dyDescent="0.2">
      <c r="A63" s="3">
        <v>57</v>
      </c>
      <c r="B63" s="8" t="s">
        <v>168</v>
      </c>
      <c r="C63" s="9"/>
      <c r="D63" s="10" t="s">
        <v>151</v>
      </c>
      <c r="E63" s="8" t="s">
        <v>39</v>
      </c>
      <c r="F63" s="11" t="s">
        <v>152</v>
      </c>
      <c r="G63" s="22">
        <f t="shared" si="9"/>
        <v>24517.279999999999</v>
      </c>
      <c r="H63" s="3">
        <v>15</v>
      </c>
      <c r="I63" s="3">
        <v>8</v>
      </c>
      <c r="J63" s="3">
        <v>7</v>
      </c>
      <c r="K63" s="3">
        <v>7</v>
      </c>
      <c r="L63" s="1"/>
      <c r="M63" s="3">
        <v>0</v>
      </c>
      <c r="N63" s="22">
        <f t="shared" si="1"/>
        <v>46.666666666666664</v>
      </c>
      <c r="O63" s="7">
        <f t="shared" si="10"/>
        <v>14377.22</v>
      </c>
      <c r="P63" s="3">
        <v>14377.22</v>
      </c>
      <c r="Q63" s="22">
        <f t="shared" si="2"/>
        <v>100</v>
      </c>
      <c r="R63" s="3">
        <v>18325.25</v>
      </c>
      <c r="S63" s="22">
        <f t="shared" si="3"/>
        <v>127.46031569385458</v>
      </c>
      <c r="T63" s="3"/>
      <c r="U63" s="22">
        <f t="shared" si="4"/>
        <v>0</v>
      </c>
      <c r="V63" s="3">
        <v>2</v>
      </c>
      <c r="W63" s="3">
        <v>7</v>
      </c>
      <c r="X63" s="3">
        <v>0</v>
      </c>
      <c r="Y63" s="22">
        <f t="shared" si="11"/>
        <v>13.333333333333334</v>
      </c>
      <c r="Z63" s="22">
        <f t="shared" si="14"/>
        <v>6192.03</v>
      </c>
      <c r="AA63" s="22">
        <f t="shared" si="12"/>
        <v>6192.03</v>
      </c>
      <c r="AB63" s="22">
        <f t="shared" si="6"/>
        <v>100</v>
      </c>
      <c r="AC63" s="22">
        <v>6192.03</v>
      </c>
      <c r="AD63" s="22">
        <f t="shared" si="7"/>
        <v>100</v>
      </c>
      <c r="AE63" s="22">
        <v>0</v>
      </c>
      <c r="AF63" s="13">
        <f t="shared" si="8"/>
        <v>0</v>
      </c>
    </row>
    <row r="64" spans="1:32" x14ac:dyDescent="0.2">
      <c r="A64" s="3">
        <v>58</v>
      </c>
      <c r="B64" s="8" t="s">
        <v>168</v>
      </c>
      <c r="C64" s="9"/>
      <c r="D64" s="10" t="s">
        <v>153</v>
      </c>
      <c r="E64" s="8" t="s">
        <v>109</v>
      </c>
      <c r="F64" s="11" t="s">
        <v>179</v>
      </c>
      <c r="G64" s="22">
        <f t="shared" si="9"/>
        <v>11203.87</v>
      </c>
      <c r="H64" s="3">
        <v>12</v>
      </c>
      <c r="I64" s="3">
        <v>4</v>
      </c>
      <c r="J64" s="3">
        <v>7</v>
      </c>
      <c r="K64" s="3">
        <v>4</v>
      </c>
      <c r="L64" s="1"/>
      <c r="M64" s="3">
        <v>0</v>
      </c>
      <c r="N64" s="22">
        <f t="shared" si="1"/>
        <v>33.333333333333329</v>
      </c>
      <c r="O64" s="7">
        <f t="shared" si="10"/>
        <v>0</v>
      </c>
      <c r="P64" s="3"/>
      <c r="Q64" s="22">
        <f t="shared" si="2"/>
        <v>0</v>
      </c>
      <c r="R64" s="3"/>
      <c r="S64" s="22">
        <f t="shared" si="3"/>
        <v>0</v>
      </c>
      <c r="T64" s="3"/>
      <c r="U64" s="22">
        <f t="shared" si="4"/>
        <v>0</v>
      </c>
      <c r="V64" s="3">
        <v>10</v>
      </c>
      <c r="W64" s="3">
        <v>15</v>
      </c>
      <c r="X64" s="3">
        <v>0</v>
      </c>
      <c r="Y64" s="22">
        <f t="shared" si="11"/>
        <v>83.333333333333343</v>
      </c>
      <c r="Z64" s="22">
        <f t="shared" si="14"/>
        <v>11203.87</v>
      </c>
      <c r="AA64" s="22">
        <f t="shared" si="12"/>
        <v>11203.87</v>
      </c>
      <c r="AB64" s="22">
        <f t="shared" si="6"/>
        <v>100</v>
      </c>
      <c r="AC64" s="22">
        <v>11203.87</v>
      </c>
      <c r="AD64" s="22">
        <f t="shared" si="7"/>
        <v>100</v>
      </c>
      <c r="AE64" s="22">
        <v>0</v>
      </c>
      <c r="AF64" s="13">
        <f t="shared" si="8"/>
        <v>0</v>
      </c>
    </row>
    <row r="65" spans="1:32" x14ac:dyDescent="0.2">
      <c r="A65" s="3">
        <v>59</v>
      </c>
      <c r="B65" s="8" t="s">
        <v>168</v>
      </c>
      <c r="C65" s="9"/>
      <c r="D65" s="10" t="s">
        <v>154</v>
      </c>
      <c r="E65" s="8" t="s">
        <v>39</v>
      </c>
      <c r="F65" s="11" t="s">
        <v>155</v>
      </c>
      <c r="G65" s="22">
        <f t="shared" si="9"/>
        <v>2142.16</v>
      </c>
      <c r="H65" s="3">
        <v>12</v>
      </c>
      <c r="I65" s="3">
        <v>6</v>
      </c>
      <c r="J65" s="3">
        <v>3</v>
      </c>
      <c r="K65" s="3">
        <v>10</v>
      </c>
      <c r="L65" s="1"/>
      <c r="M65" s="3">
        <v>0</v>
      </c>
      <c r="N65" s="22">
        <f t="shared" si="1"/>
        <v>83.333333333333343</v>
      </c>
      <c r="O65" s="7">
        <f t="shared" si="10"/>
        <v>2142.16</v>
      </c>
      <c r="P65" s="3">
        <v>2142.16</v>
      </c>
      <c r="Q65" s="22">
        <f t="shared" si="2"/>
        <v>100</v>
      </c>
      <c r="R65" s="3">
        <v>2142.16</v>
      </c>
      <c r="S65" s="22">
        <f t="shared" si="3"/>
        <v>100</v>
      </c>
      <c r="T65" s="3"/>
      <c r="U65" s="22">
        <f t="shared" si="4"/>
        <v>0</v>
      </c>
      <c r="V65" s="3">
        <v>0</v>
      </c>
      <c r="W65" s="3">
        <v>0</v>
      </c>
      <c r="X65" s="3">
        <v>0</v>
      </c>
      <c r="Y65" s="22">
        <f t="shared" si="11"/>
        <v>0</v>
      </c>
      <c r="Z65" s="22">
        <f t="shared" si="14"/>
        <v>0</v>
      </c>
      <c r="AA65" s="22">
        <f t="shared" si="12"/>
        <v>0</v>
      </c>
      <c r="AB65" s="22">
        <f t="shared" si="6"/>
        <v>0</v>
      </c>
      <c r="AC65" s="22">
        <v>0</v>
      </c>
      <c r="AD65" s="22">
        <f t="shared" si="7"/>
        <v>0</v>
      </c>
      <c r="AE65" s="22">
        <v>0</v>
      </c>
      <c r="AF65" s="13">
        <f t="shared" si="8"/>
        <v>0</v>
      </c>
    </row>
    <row r="66" spans="1:32" x14ac:dyDescent="0.2">
      <c r="A66" s="3">
        <v>60</v>
      </c>
      <c r="B66" s="8" t="s">
        <v>168</v>
      </c>
      <c r="C66" s="3"/>
      <c r="D66" s="10" t="s">
        <v>156</v>
      </c>
      <c r="E66" s="8" t="s">
        <v>39</v>
      </c>
      <c r="F66" s="11" t="s">
        <v>157</v>
      </c>
      <c r="G66" s="22">
        <f t="shared" si="9"/>
        <v>0</v>
      </c>
      <c r="H66" s="3">
        <v>3</v>
      </c>
      <c r="I66" s="3">
        <v>1</v>
      </c>
      <c r="J66" s="3">
        <v>2</v>
      </c>
      <c r="K66" s="3">
        <v>0</v>
      </c>
      <c r="L66" s="1"/>
      <c r="M66" s="3">
        <v>0</v>
      </c>
      <c r="N66" s="22">
        <f t="shared" si="1"/>
        <v>0</v>
      </c>
      <c r="O66" s="7">
        <f t="shared" si="10"/>
        <v>0</v>
      </c>
      <c r="P66" s="3"/>
      <c r="Q66" s="22">
        <f t="shared" si="2"/>
        <v>0</v>
      </c>
      <c r="R66" s="3"/>
      <c r="S66" s="22">
        <f t="shared" si="3"/>
        <v>0</v>
      </c>
      <c r="T66" s="3"/>
      <c r="U66" s="22">
        <f t="shared" si="4"/>
        <v>0</v>
      </c>
      <c r="V66" s="3">
        <v>0</v>
      </c>
      <c r="W66" s="3">
        <v>0</v>
      </c>
      <c r="X66" s="3">
        <v>0</v>
      </c>
      <c r="Y66" s="22">
        <f t="shared" si="11"/>
        <v>0</v>
      </c>
      <c r="Z66" s="22">
        <f t="shared" si="14"/>
        <v>0</v>
      </c>
      <c r="AA66" s="22">
        <f t="shared" si="12"/>
        <v>0</v>
      </c>
      <c r="AB66" s="22">
        <f t="shared" si="6"/>
        <v>0</v>
      </c>
      <c r="AC66" s="22">
        <v>0</v>
      </c>
      <c r="AD66" s="22">
        <f t="shared" si="7"/>
        <v>0</v>
      </c>
      <c r="AE66" s="22">
        <v>0</v>
      </c>
      <c r="AF66" s="13">
        <f t="shared" si="8"/>
        <v>0</v>
      </c>
    </row>
    <row r="67" spans="1:32" x14ac:dyDescent="0.2">
      <c r="A67" s="3">
        <v>61</v>
      </c>
      <c r="B67" s="8" t="s">
        <v>168</v>
      </c>
      <c r="C67" s="3"/>
      <c r="D67" s="10" t="s">
        <v>158</v>
      </c>
      <c r="E67" s="8" t="s">
        <v>39</v>
      </c>
      <c r="F67" s="11" t="s">
        <v>159</v>
      </c>
      <c r="G67" s="22">
        <f t="shared" si="9"/>
        <v>7969.56</v>
      </c>
      <c r="H67" s="3">
        <v>7</v>
      </c>
      <c r="I67" s="3">
        <v>3</v>
      </c>
      <c r="J67" s="3">
        <v>4</v>
      </c>
      <c r="K67" s="3">
        <v>1</v>
      </c>
      <c r="L67" s="1"/>
      <c r="M67" s="3">
        <v>0</v>
      </c>
      <c r="N67" s="22">
        <f t="shared" si="1"/>
        <v>14.285714285714285</v>
      </c>
      <c r="O67" s="7">
        <f t="shared" si="10"/>
        <v>1346.5</v>
      </c>
      <c r="P67" s="3">
        <v>1346.5</v>
      </c>
      <c r="Q67" s="22">
        <f t="shared" si="2"/>
        <v>100</v>
      </c>
      <c r="R67" s="3">
        <v>7969.56</v>
      </c>
      <c r="S67" s="22">
        <f t="shared" si="3"/>
        <v>591.87226141849237</v>
      </c>
      <c r="T67" s="3"/>
      <c r="U67" s="22">
        <f t="shared" si="4"/>
        <v>0</v>
      </c>
      <c r="V67" s="3">
        <v>0</v>
      </c>
      <c r="W67" s="3">
        <v>0</v>
      </c>
      <c r="X67" s="3">
        <v>0</v>
      </c>
      <c r="Y67" s="22">
        <f t="shared" si="11"/>
        <v>0</v>
      </c>
      <c r="Z67" s="22">
        <f t="shared" si="14"/>
        <v>0</v>
      </c>
      <c r="AA67" s="22">
        <f t="shared" si="12"/>
        <v>0</v>
      </c>
      <c r="AB67" s="22">
        <f t="shared" si="6"/>
        <v>0</v>
      </c>
      <c r="AC67" s="22">
        <v>0</v>
      </c>
      <c r="AD67" s="22">
        <f t="shared" si="7"/>
        <v>0</v>
      </c>
      <c r="AE67" s="22">
        <v>0</v>
      </c>
      <c r="AF67" s="13">
        <f t="shared" si="8"/>
        <v>0</v>
      </c>
    </row>
    <row r="68" spans="1:32" x14ac:dyDescent="0.2">
      <c r="A68" s="3">
        <v>62</v>
      </c>
      <c r="B68" s="8" t="s">
        <v>168</v>
      </c>
      <c r="C68" s="3"/>
      <c r="D68" s="10" t="s">
        <v>160</v>
      </c>
      <c r="E68" s="8" t="s">
        <v>161</v>
      </c>
      <c r="F68" s="11" t="s">
        <v>162</v>
      </c>
      <c r="G68" s="22">
        <f t="shared" si="9"/>
        <v>41509.89</v>
      </c>
      <c r="H68" s="3">
        <v>61</v>
      </c>
      <c r="I68" s="3">
        <v>16</v>
      </c>
      <c r="J68" s="3">
        <v>44</v>
      </c>
      <c r="K68" s="3">
        <v>23</v>
      </c>
      <c r="L68" s="1"/>
      <c r="M68" s="3">
        <v>0</v>
      </c>
      <c r="N68" s="22">
        <f t="shared" si="1"/>
        <v>37.704918032786885</v>
      </c>
      <c r="O68" s="7">
        <f t="shared" si="10"/>
        <v>29043.119999999999</v>
      </c>
      <c r="P68" s="3">
        <v>29043.119999999999</v>
      </c>
      <c r="Q68" s="22">
        <f t="shared" si="2"/>
        <v>100</v>
      </c>
      <c r="R68" s="3">
        <v>29043.119999999999</v>
      </c>
      <c r="S68" s="22">
        <f t="shared" si="3"/>
        <v>100</v>
      </c>
      <c r="T68" s="3"/>
      <c r="U68" s="22">
        <f t="shared" si="4"/>
        <v>0</v>
      </c>
      <c r="V68" s="3">
        <v>4</v>
      </c>
      <c r="W68" s="3">
        <v>12</v>
      </c>
      <c r="X68" s="3">
        <v>0</v>
      </c>
      <c r="Y68" s="22">
        <f t="shared" si="11"/>
        <v>6.557377049180328</v>
      </c>
      <c r="Z68" s="22">
        <f t="shared" si="14"/>
        <v>12466.77</v>
      </c>
      <c r="AA68" s="22">
        <f t="shared" si="12"/>
        <v>12466.77</v>
      </c>
      <c r="AB68" s="22">
        <f t="shared" si="6"/>
        <v>100</v>
      </c>
      <c r="AC68" s="22">
        <v>12466.77</v>
      </c>
      <c r="AD68" s="22">
        <f t="shared" si="7"/>
        <v>100</v>
      </c>
      <c r="AE68" s="22">
        <v>0</v>
      </c>
      <c r="AF68" s="13">
        <f t="shared" si="8"/>
        <v>0</v>
      </c>
    </row>
    <row r="69" spans="1:32" x14ac:dyDescent="0.2">
      <c r="A69" s="3">
        <v>63</v>
      </c>
      <c r="B69" s="8" t="s">
        <v>168</v>
      </c>
      <c r="C69" s="3"/>
      <c r="D69" s="10" t="s">
        <v>163</v>
      </c>
      <c r="E69" s="8" t="s">
        <v>39</v>
      </c>
      <c r="F69" s="11" t="s">
        <v>176</v>
      </c>
      <c r="G69" s="22">
        <f t="shared" si="9"/>
        <v>3665.97</v>
      </c>
      <c r="H69" s="3">
        <v>8</v>
      </c>
      <c r="I69" s="3">
        <v>4</v>
      </c>
      <c r="J69" s="3">
        <v>4</v>
      </c>
      <c r="K69" s="3">
        <v>0</v>
      </c>
      <c r="L69" s="1"/>
      <c r="M69" s="3">
        <v>0</v>
      </c>
      <c r="N69" s="22">
        <f t="shared" si="1"/>
        <v>0</v>
      </c>
      <c r="O69" s="7">
        <f t="shared" si="10"/>
        <v>0</v>
      </c>
      <c r="P69" s="3"/>
      <c r="Q69" s="22">
        <f t="shared" si="2"/>
        <v>0</v>
      </c>
      <c r="R69" s="3"/>
      <c r="S69" s="22">
        <f t="shared" si="3"/>
        <v>0</v>
      </c>
      <c r="T69" s="3">
        <v>0</v>
      </c>
      <c r="U69" s="22">
        <f t="shared" si="4"/>
        <v>0</v>
      </c>
      <c r="V69" s="3">
        <v>6</v>
      </c>
      <c r="W69" s="3">
        <v>7</v>
      </c>
      <c r="X69" s="3">
        <v>0</v>
      </c>
      <c r="Y69" s="22">
        <f t="shared" si="11"/>
        <v>75</v>
      </c>
      <c r="Z69" s="22">
        <f t="shared" si="14"/>
        <v>3665.97</v>
      </c>
      <c r="AA69" s="22">
        <f t="shared" si="12"/>
        <v>3665.97</v>
      </c>
      <c r="AB69" s="22">
        <f t="shared" si="6"/>
        <v>100</v>
      </c>
      <c r="AC69" s="22">
        <v>3665.97</v>
      </c>
      <c r="AD69" s="22">
        <f t="shared" si="7"/>
        <v>100</v>
      </c>
      <c r="AE69" s="22">
        <v>0</v>
      </c>
      <c r="AF69" s="13">
        <f t="shared" si="8"/>
        <v>0</v>
      </c>
    </row>
    <row r="70" spans="1:32" s="14" customFormat="1" x14ac:dyDescent="0.2">
      <c r="A70" s="3">
        <v>64</v>
      </c>
      <c r="B70" s="8" t="s">
        <v>171</v>
      </c>
      <c r="C70" s="24" t="s">
        <v>175</v>
      </c>
      <c r="D70" s="10" t="s">
        <v>164</v>
      </c>
      <c r="E70" s="8" t="s">
        <v>39</v>
      </c>
      <c r="F70" s="11" t="s">
        <v>165</v>
      </c>
      <c r="G70" s="22">
        <f t="shared" si="9"/>
        <v>68666.430000000008</v>
      </c>
      <c r="H70" s="3">
        <v>28</v>
      </c>
      <c r="I70" s="3">
        <v>8</v>
      </c>
      <c r="J70" s="3">
        <v>14</v>
      </c>
      <c r="K70" s="3">
        <v>12</v>
      </c>
      <c r="L70" s="3"/>
      <c r="M70" s="3">
        <v>0</v>
      </c>
      <c r="N70" s="22">
        <f t="shared" si="1"/>
        <v>42.857142857142854</v>
      </c>
      <c r="O70" s="22">
        <f t="shared" si="10"/>
        <v>17333.3</v>
      </c>
      <c r="P70" s="3">
        <v>17333.3</v>
      </c>
      <c r="Q70" s="22">
        <f t="shared" si="2"/>
        <v>100</v>
      </c>
      <c r="R70" s="3">
        <v>25142.63</v>
      </c>
      <c r="S70" s="22">
        <f t="shared" si="3"/>
        <v>145.05391356521841</v>
      </c>
      <c r="T70" s="3">
        <v>0</v>
      </c>
      <c r="U70" s="22">
        <f t="shared" si="4"/>
        <v>0</v>
      </c>
      <c r="V70" s="3">
        <v>6</v>
      </c>
      <c r="W70" s="3">
        <v>17</v>
      </c>
      <c r="X70" s="3">
        <v>0</v>
      </c>
      <c r="Y70" s="22">
        <f t="shared" si="11"/>
        <v>21.428571428571427</v>
      </c>
      <c r="Z70" s="22">
        <f t="shared" si="14"/>
        <v>43523.8</v>
      </c>
      <c r="AA70" s="22">
        <f t="shared" si="12"/>
        <v>43523.8</v>
      </c>
      <c r="AB70" s="22">
        <f t="shared" si="6"/>
        <v>100</v>
      </c>
      <c r="AC70" s="22">
        <v>43523.8</v>
      </c>
      <c r="AD70" s="22">
        <f t="shared" si="7"/>
        <v>100</v>
      </c>
      <c r="AE70" s="22">
        <v>0</v>
      </c>
      <c r="AF70" s="13">
        <f t="shared" si="8"/>
        <v>0</v>
      </c>
    </row>
    <row r="71" spans="1:32" s="14" customFormat="1" x14ac:dyDescent="0.2">
      <c r="A71" s="3">
        <v>65</v>
      </c>
      <c r="B71" s="8" t="s">
        <v>171</v>
      </c>
      <c r="C71" s="10" t="s">
        <v>175</v>
      </c>
      <c r="D71" s="10" t="s">
        <v>166</v>
      </c>
      <c r="E71" s="8" t="s">
        <v>39</v>
      </c>
      <c r="F71" s="11" t="s">
        <v>167</v>
      </c>
      <c r="G71" s="22">
        <f t="shared" si="9"/>
        <v>14034.45</v>
      </c>
      <c r="H71" s="3">
        <v>18</v>
      </c>
      <c r="I71" s="3">
        <v>4</v>
      </c>
      <c r="J71" s="3">
        <v>12</v>
      </c>
      <c r="K71" s="3">
        <v>5</v>
      </c>
      <c r="L71" s="3"/>
      <c r="M71" s="3">
        <v>0</v>
      </c>
      <c r="N71" s="22">
        <f t="shared" si="1"/>
        <v>27.777777777777779</v>
      </c>
      <c r="O71" s="22">
        <f t="shared" si="10"/>
        <v>1947.88</v>
      </c>
      <c r="P71" s="3">
        <v>1947.88</v>
      </c>
      <c r="Q71" s="22">
        <f t="shared" si="2"/>
        <v>100</v>
      </c>
      <c r="R71" s="3">
        <v>1947.88</v>
      </c>
      <c r="S71" s="22">
        <f t="shared" si="3"/>
        <v>100</v>
      </c>
      <c r="T71" s="3">
        <v>0</v>
      </c>
      <c r="U71" s="22">
        <f t="shared" si="4"/>
        <v>0</v>
      </c>
      <c r="V71" s="3">
        <v>8</v>
      </c>
      <c r="W71" s="3">
        <v>15</v>
      </c>
      <c r="X71" s="3">
        <v>0</v>
      </c>
      <c r="Y71" s="22">
        <f t="shared" si="11"/>
        <v>44.444444444444443</v>
      </c>
      <c r="Z71" s="22">
        <f t="shared" si="14"/>
        <v>12086.57</v>
      </c>
      <c r="AA71" s="22">
        <f t="shared" si="12"/>
        <v>12086.57</v>
      </c>
      <c r="AB71" s="22">
        <f t="shared" ref="AB71:AB74" si="15">IF(Z71=0,0,AA71/Z71)*100</f>
        <v>100</v>
      </c>
      <c r="AC71" s="22">
        <v>12086.57</v>
      </c>
      <c r="AD71" s="22">
        <f t="shared" ref="AD71:AD74" si="16">IF(AA71=0,0,AC71/AA71)*100</f>
        <v>100</v>
      </c>
      <c r="AE71" s="22">
        <v>0</v>
      </c>
      <c r="AF71" s="13">
        <f t="shared" ref="AF71:AF74" si="17">IF(AA71=0,0,AE71/AA71)*100</f>
        <v>0</v>
      </c>
    </row>
    <row r="72" spans="1:32" s="19" customFormat="1" ht="15" x14ac:dyDescent="0.25">
      <c r="A72" s="3">
        <v>65</v>
      </c>
      <c r="B72" s="10" t="s">
        <v>180</v>
      </c>
      <c r="C72" s="8"/>
      <c r="D72" s="11"/>
      <c r="E72" s="2"/>
      <c r="F72" s="2"/>
      <c r="G72" s="22">
        <f t="shared" ref="G72:G74" si="18">R72+T72+AC72+AE72</f>
        <v>2392.9299999999998</v>
      </c>
      <c r="H72" s="3"/>
      <c r="I72" s="50"/>
      <c r="J72" s="3"/>
      <c r="K72" s="3"/>
      <c r="L72" s="22"/>
      <c r="M72" s="23"/>
      <c r="N72" s="22"/>
      <c r="O72" s="3"/>
      <c r="P72" s="22"/>
      <c r="Q72" s="23"/>
      <c r="R72" s="3">
        <v>2392.9299999999998</v>
      </c>
      <c r="S72" s="23"/>
      <c r="T72" s="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0"/>
    </row>
    <row r="73" spans="1:32" s="19" customFormat="1" ht="15" x14ac:dyDescent="0.25">
      <c r="A73" s="3">
        <v>66</v>
      </c>
      <c r="B73" s="10" t="s">
        <v>181</v>
      </c>
      <c r="C73" s="20"/>
      <c r="D73" s="21"/>
      <c r="E73" s="5"/>
      <c r="F73" s="5"/>
      <c r="G73" s="22">
        <f t="shared" si="18"/>
        <v>4232.08</v>
      </c>
      <c r="H73" s="5"/>
      <c r="I73" s="20"/>
      <c r="J73" s="20"/>
      <c r="K73" s="20"/>
      <c r="L73" s="20"/>
      <c r="M73" s="20"/>
      <c r="N73" s="20"/>
      <c r="O73" s="20"/>
      <c r="P73" s="20"/>
      <c r="Q73" s="20"/>
      <c r="R73" s="3">
        <v>4232.08</v>
      </c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1:32" x14ac:dyDescent="0.2">
      <c r="A74" s="46" t="s">
        <v>25</v>
      </c>
      <c r="B74" s="47"/>
      <c r="C74" s="47"/>
      <c r="D74" s="47"/>
      <c r="E74" s="47"/>
      <c r="F74" s="48"/>
      <c r="G74" s="22">
        <f t="shared" si="18"/>
        <v>3281397.2630000003</v>
      </c>
      <c r="H74" s="5">
        <f>SUM(H7:H71)</f>
        <v>2006</v>
      </c>
      <c r="I74" s="5">
        <f>SUM(I7:I71)</f>
        <v>619</v>
      </c>
      <c r="J74" s="5">
        <f>SUM(J7:J71)</f>
        <v>1276</v>
      </c>
      <c r="K74" s="5">
        <f>SUM(K7:K71)</f>
        <v>1297</v>
      </c>
      <c r="L74" s="15"/>
      <c r="M74" s="15">
        <f>SUM(M7:M71)</f>
        <v>2</v>
      </c>
      <c r="N74" s="12">
        <f t="shared" si="1"/>
        <v>64.656031904287133</v>
      </c>
      <c r="O74" s="16">
        <f>SUM(O7:O71)</f>
        <v>2041173.5799999998</v>
      </c>
      <c r="P74" s="16">
        <f>SUM(P7:P71)</f>
        <v>2041173.5799999998</v>
      </c>
      <c r="Q74" s="12">
        <f t="shared" si="2"/>
        <v>100</v>
      </c>
      <c r="R74" s="16">
        <f>SUM(R7:R73)</f>
        <v>2210100.0030000005</v>
      </c>
      <c r="S74" s="12">
        <f t="shared" si="3"/>
        <v>108.27594598789587</v>
      </c>
      <c r="T74" s="16">
        <f>SUM(T7:T71)</f>
        <v>52195.210000000006</v>
      </c>
      <c r="U74" s="12">
        <f t="shared" si="4"/>
        <v>2.5571176558144559</v>
      </c>
      <c r="V74" s="5">
        <f>SUM(V7:V71)</f>
        <v>309</v>
      </c>
      <c r="W74" s="5">
        <f>SUM(W7:W71)</f>
        <v>785</v>
      </c>
      <c r="X74" s="5">
        <f>SUM(X7:X71)</f>
        <v>14</v>
      </c>
      <c r="Y74" s="13">
        <f>IF(H74=0,0,V74/H74)*100</f>
        <v>15.403788634097706</v>
      </c>
      <c r="Z74" s="17">
        <f>SUM(Z7:Z73)</f>
        <v>1019102.0499999999</v>
      </c>
      <c r="AA74" s="17">
        <f>SUM(AA7:AA71)</f>
        <v>966906.83999999985</v>
      </c>
      <c r="AB74" s="13">
        <f t="shared" si="15"/>
        <v>94.878313707640956</v>
      </c>
      <c r="AC74" s="17">
        <f>SUM(AC7:AC71)</f>
        <v>1019102.0499999999</v>
      </c>
      <c r="AD74" s="13">
        <f t="shared" si="16"/>
        <v>105.39816328116989</v>
      </c>
      <c r="AE74" s="17">
        <f>SUM(AE7:AE71)</f>
        <v>0</v>
      </c>
      <c r="AF74" s="13">
        <f t="shared" si="17"/>
        <v>0</v>
      </c>
    </row>
    <row r="75" spans="1:32" ht="15" x14ac:dyDescent="0.25">
      <c r="H75" s="29"/>
      <c r="I75" s="29"/>
      <c r="J75" s="49"/>
    </row>
    <row r="77" spans="1:32" x14ac:dyDescent="0.2">
      <c r="AA77" s="18"/>
    </row>
  </sheetData>
  <mergeCells count="35">
    <mergeCell ref="A74:F74"/>
    <mergeCell ref="V4:V5"/>
    <mergeCell ref="W4:W5"/>
    <mergeCell ref="X4:X5"/>
    <mergeCell ref="Y4:Y5"/>
    <mergeCell ref="M4:M5"/>
    <mergeCell ref="N4:N5"/>
    <mergeCell ref="O4:O5"/>
    <mergeCell ref="P4:Q4"/>
    <mergeCell ref="R4:S4"/>
    <mergeCell ref="T4:U4"/>
    <mergeCell ref="H4:H5"/>
    <mergeCell ref="I4:I5"/>
    <mergeCell ref="A1:AF1"/>
    <mergeCell ref="A2:A5"/>
    <mergeCell ref="B2:B5"/>
    <mergeCell ref="C2:C5"/>
    <mergeCell ref="D2:D5"/>
    <mergeCell ref="E2:E5"/>
    <mergeCell ref="F2:F5"/>
    <mergeCell ref="G2:G5"/>
    <mergeCell ref="H2:J3"/>
    <mergeCell ref="K2:U2"/>
    <mergeCell ref="V2:AF2"/>
    <mergeCell ref="K3:O3"/>
    <mergeCell ref="P3:U3"/>
    <mergeCell ref="AE4:AF4"/>
    <mergeCell ref="Z4:Z5"/>
    <mergeCell ref="AA4:AB4"/>
    <mergeCell ref="V3:Z3"/>
    <mergeCell ref="AA3:AF3"/>
    <mergeCell ref="AC4:AD4"/>
    <mergeCell ref="J4:J5"/>
    <mergeCell ref="K4:K5"/>
    <mergeCell ref="L4:L5"/>
  </mergeCells>
  <pageMargins left="0" right="0" top="0" bottom="0" header="0" footer="0"/>
  <pageSetup paperSize="9" scale="6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04.01.2016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ГЕТЬМАНСЬКИЙ Ярослав</dc:creator>
  <cp:lastModifiedBy>User</cp:lastModifiedBy>
  <cp:lastPrinted>2015-12-09T11:27:56Z</cp:lastPrinted>
  <dcterms:created xsi:type="dcterms:W3CDTF">2014-07-31T14:07:57Z</dcterms:created>
  <dcterms:modified xsi:type="dcterms:W3CDTF">2016-08-30T10:44:50Z</dcterms:modified>
</cp:coreProperties>
</file>